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Sintético" sheetId="1" r:id="rId4"/>
  </sheets>
  <definedNames/>
  <calcPr/>
  <extLst>
    <ext uri="GoogleSheetsCustomDataVersion2">
      <go:sheetsCustomData xmlns:go="http://customooxmlschemas.google.com/" r:id="rId5" roundtripDataChecksum="f9L6SwQ1jJwFVhgDpTUnb5Md4jvyXxcq66/4EXjrgXg="/>
    </ext>
  </extLst>
</workbook>
</file>

<file path=xl/sharedStrings.xml><?xml version="1.0" encoding="utf-8"?>
<sst xmlns="http://schemas.openxmlformats.org/spreadsheetml/2006/main" count="440" uniqueCount="308">
  <si>
    <t>Obra</t>
  </si>
  <si>
    <t>Bancos</t>
  </si>
  <si>
    <t>B.D.I.</t>
  </si>
  <si>
    <t>Encargos Sociais</t>
  </si>
  <si>
    <t>Reforma Predial da Procuradoria da República em Pernambuco</t>
  </si>
  <si>
    <t xml:space="preserve">SINAPI - 09/2025 - Pernambuco
ORSE – 09/2025 - Sergipe
</t>
  </si>
  <si>
    <t>28,61%</t>
  </si>
  <si>
    <t>Desonerado: embutido nos preços unitário dos insumos de mão de obra</t>
  </si>
  <si>
    <t>Anexo III - Planilha Orçamentária Sintética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</si>
  <si>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</si>
  <si>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</si>
  <si>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</si>
  <si>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</si>
  <si>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</si>
  <si>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</si>
  <si>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</si>
  <si>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</si>
  <si>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Peso (%)</t>
  </si>
  <si>
    <t>M. O.</t>
  </si>
  <si>
    <t>MAT.</t>
  </si>
  <si>
    <t xml:space="preserve"> 1 </t>
  </si>
  <si>
    <t>ADMINISTRAÇÃO LOCAL</t>
  </si>
  <si>
    <t>17,52 %</t>
  </si>
  <si>
    <t xml:space="preserve"> 1.1 </t>
  </si>
  <si>
    <t xml:space="preserve"> 90779 </t>
  </si>
  <si>
    <t>SINAPI</t>
  </si>
  <si>
    <t>ENGENHEIRO CIVIL DE OBRA SENIOR COM ENCARGOS COMPLEMENTARES</t>
  </si>
  <si>
    <t>H</t>
  </si>
  <si>
    <t>8,99 %</t>
  </si>
  <si>
    <t xml:space="preserve"> 1.2 </t>
  </si>
  <si>
    <t xml:space="preserve"> 93572 </t>
  </si>
  <si>
    <t>ENCARREGADO GERAL DE OBRAS COM ENCARGOS COMPLEMENTARES</t>
  </si>
  <si>
    <t>MES</t>
  </si>
  <si>
    <t>6,86 %</t>
  </si>
  <si>
    <t xml:space="preserve"> 1.3 </t>
  </si>
  <si>
    <t xml:space="preserve"> 00002436 </t>
  </si>
  <si>
    <t>ELETRICISTA (HORISTA) - HORA EXTRA FINAIS DE SEMANA</t>
  </si>
  <si>
    <t>0,47 %</t>
  </si>
  <si>
    <t xml:space="preserve"> 1.4 </t>
  </si>
  <si>
    <t xml:space="preserve"> 00006111 </t>
  </si>
  <si>
    <t>SERVENTE DE OBRAS (HORISTA)  - HORA EXTRA FINAIS DE SEMANA</t>
  </si>
  <si>
    <t>0,35 %</t>
  </si>
  <si>
    <t xml:space="preserve"> 1.5 </t>
  </si>
  <si>
    <t xml:space="preserve"> 00004083 </t>
  </si>
  <si>
    <t>ENCARREGADO GERAL DE OBRAS (HORISTA)  - HORA EXTRA FINAIS DE SEMANA</t>
  </si>
  <si>
    <t>0,85 %</t>
  </si>
  <si>
    <t xml:space="preserve"> 2 </t>
  </si>
  <si>
    <t>SERVIÇOS PRELIMINARES</t>
  </si>
  <si>
    <t>2,94 %</t>
  </si>
  <si>
    <t xml:space="preserve"> 2.1 </t>
  </si>
  <si>
    <t xml:space="preserve"> 103689 </t>
  </si>
  <si>
    <t>FORNECIMENTO E INSTALAÇÃO DE PLACA DE OBRA COM CHAPA GALVANIZADA E ESTRUTURA DE MADEIRA. AF_03/2022_PS</t>
  </si>
  <si>
    <t>m²</t>
  </si>
  <si>
    <t>0,90 %</t>
  </si>
  <si>
    <t xml:space="preserve"> 2.2 </t>
  </si>
  <si>
    <t xml:space="preserve"> PRPE-003 </t>
  </si>
  <si>
    <t>Próprio</t>
  </si>
  <si>
    <t>ART - ANOTAÇÃO DE RESPONSABILIDADE TÉCNICA</t>
  </si>
  <si>
    <t>UN</t>
  </si>
  <si>
    <t>0,09 %</t>
  </si>
  <si>
    <t xml:space="preserve"> 2.3 </t>
  </si>
  <si>
    <t xml:space="preserve"> 102655 </t>
  </si>
  <si>
    <t>FITA DE SINALIZAÇÃO FIXADA NA ESTRUTURA. AF_03/2024</t>
  </si>
  <si>
    <t>M</t>
  </si>
  <si>
    <t>0,07 %</t>
  </si>
  <si>
    <t xml:space="preserve"> 2.4 </t>
  </si>
  <si>
    <t xml:space="preserve"> 97113 </t>
  </si>
  <si>
    <t>LONA PLÁSTICA PARA PROTEÇÃO DE PISO. AF_04/2022</t>
  </si>
  <si>
    <t>0,11 %</t>
  </si>
  <si>
    <t xml:space="preserve"> 2.5 </t>
  </si>
  <si>
    <t xml:space="preserve"> PRPE-002 </t>
  </si>
  <si>
    <t>LOCAÇÃO DE ANDAIME TUBULAR TIPO TORRE, INCLUSO MONTAGEM E DESMONTAGEM</t>
  </si>
  <si>
    <t>M/MÊS</t>
  </si>
  <si>
    <t>1,43 %</t>
  </si>
  <si>
    <t xml:space="preserve"> 2.6 </t>
  </si>
  <si>
    <t xml:space="preserve"> 7962 </t>
  </si>
  <si>
    <t>ORSE</t>
  </si>
  <si>
    <t>un</t>
  </si>
  <si>
    <t>0,34 %</t>
  </si>
  <si>
    <t xml:space="preserve"> 3 </t>
  </si>
  <si>
    <t>PROJETOS</t>
  </si>
  <si>
    <t>13,87 %</t>
  </si>
  <si>
    <t xml:space="preserve"> 3.1 </t>
  </si>
  <si>
    <t xml:space="preserve"> PRPE-900 </t>
  </si>
  <si>
    <t>PROJETO EXECUTIVO DE SPDA</t>
  </si>
  <si>
    <t>3,20 %</t>
  </si>
  <si>
    <t xml:space="preserve"> 3.2 </t>
  </si>
  <si>
    <t xml:space="preserve"> PRPE-901 </t>
  </si>
  <si>
    <t>PROJETO EXECUTIVO DE QUADRO DE COMANDO E SUBESTAÇÃO</t>
  </si>
  <si>
    <t>3,63 %</t>
  </si>
  <si>
    <t xml:space="preserve"> 3.3 </t>
  </si>
  <si>
    <t xml:space="preserve"> PRPE-903 </t>
  </si>
  <si>
    <t>PROJETO EXECUTIVO DE ATERRAMENTO</t>
  </si>
  <si>
    <t>3,41 %</t>
  </si>
  <si>
    <t xml:space="preserve"> 3.4 </t>
  </si>
  <si>
    <t xml:space="preserve"> PRPE-905 </t>
  </si>
  <si>
    <t>PROJETO EXECUTIVO E AS-BUILT DE QUADROS ELÉTRICOS</t>
  </si>
  <si>
    <t xml:space="preserve"> 4 </t>
  </si>
  <si>
    <t>SUBESTAÇÃO</t>
  </si>
  <si>
    <t>37,94 %</t>
  </si>
  <si>
    <t xml:space="preserve"> 4.1 </t>
  </si>
  <si>
    <t>MANUTENÇÃO PREVENTIVA GERAL</t>
  </si>
  <si>
    <t>2,92 %</t>
  </si>
  <si>
    <t xml:space="preserve"> 4.1.1 </t>
  </si>
  <si>
    <t xml:space="preserve"> PRPE-213 </t>
  </si>
  <si>
    <t>MANUTENÇÃO PREVENTIVA EM SUBESTAÇÃO ABRIGADA DE 13,8KV</t>
  </si>
  <si>
    <t>1,55 %</t>
  </si>
  <si>
    <t xml:space="preserve"> 4.1.2 </t>
  </si>
  <si>
    <t xml:space="preserve"> PRPE-092 </t>
  </si>
  <si>
    <t>INSPEÇÃO TERMOGRÁFICA EM COMPONENTES ELÉTRICOS, COM LAUDO</t>
  </si>
  <si>
    <t>1,37 %</t>
  </si>
  <si>
    <t xml:space="preserve"> 4.2 </t>
  </si>
  <si>
    <t>QUADROS ELÉTRICOS</t>
  </si>
  <si>
    <t>7,67 %</t>
  </si>
  <si>
    <t xml:space="preserve"> 4.2.1 </t>
  </si>
  <si>
    <t xml:space="preserve"> 11963 </t>
  </si>
  <si>
    <t>und</t>
  </si>
  <si>
    <t>1,34 %</t>
  </si>
  <si>
    <t xml:space="preserve"> 4.2.2 </t>
  </si>
  <si>
    <t xml:space="preserve"> 12844 </t>
  </si>
  <si>
    <t>pç</t>
  </si>
  <si>
    <t>6,19 %</t>
  </si>
  <si>
    <t xml:space="preserve"> 4.2.3 </t>
  </si>
  <si>
    <t xml:space="preserve"> 2306 </t>
  </si>
  <si>
    <t xml:space="preserve"> 4.2.4 </t>
  </si>
  <si>
    <t xml:space="preserve"> 2304 </t>
  </si>
  <si>
    <t>0,04 %</t>
  </si>
  <si>
    <t xml:space="preserve"> 4.3 </t>
  </si>
  <si>
    <t>MUFLAS</t>
  </si>
  <si>
    <t>8,36 %</t>
  </si>
  <si>
    <t xml:space="preserve"> 4.3.1 </t>
  </si>
  <si>
    <t xml:space="preserve"> 9054019 </t>
  </si>
  <si>
    <t>SIURB</t>
  </si>
  <si>
    <t>0,57 %</t>
  </si>
  <si>
    <t xml:space="preserve"> 4.3.2 </t>
  </si>
  <si>
    <t xml:space="preserve"> 12848 </t>
  </si>
  <si>
    <t>3,13 %</t>
  </si>
  <si>
    <t xml:space="preserve"> 4.3.3 </t>
  </si>
  <si>
    <t xml:space="preserve"> 12877 </t>
  </si>
  <si>
    <t>2,29 %</t>
  </si>
  <si>
    <t xml:space="preserve"> 4.3.4 </t>
  </si>
  <si>
    <t xml:space="preserve"> 2930 </t>
  </si>
  <si>
    <t>0,78 %</t>
  </si>
  <si>
    <t xml:space="preserve"> 4.3.5 </t>
  </si>
  <si>
    <t xml:space="preserve"> 11435 </t>
  </si>
  <si>
    <t>m</t>
  </si>
  <si>
    <t>1,14 %</t>
  </si>
  <si>
    <t xml:space="preserve"> 4.3.6 </t>
  </si>
  <si>
    <t xml:space="preserve"> 12461 </t>
  </si>
  <si>
    <t xml:space="preserve"> 4.3.7 </t>
  </si>
  <si>
    <t xml:space="preserve"> 12459 </t>
  </si>
  <si>
    <t>0,20 %</t>
  </si>
  <si>
    <t xml:space="preserve"> 4.3.8 </t>
  </si>
  <si>
    <t xml:space="preserve"> 13978 </t>
  </si>
  <si>
    <t>0,08 %</t>
  </si>
  <si>
    <t xml:space="preserve"> 4.3.9 </t>
  </si>
  <si>
    <t xml:space="preserve"> 11764 </t>
  </si>
  <si>
    <t>0,10 %</t>
  </si>
  <si>
    <t xml:space="preserve"> 4.4 </t>
  </si>
  <si>
    <t>CHAVES SECCIONADORAS</t>
  </si>
  <si>
    <t>16,50 %</t>
  </si>
  <si>
    <t xml:space="preserve"> 4.4.1 </t>
  </si>
  <si>
    <t xml:space="preserve"> 3022 </t>
  </si>
  <si>
    <t>0,59 %</t>
  </si>
  <si>
    <t xml:space="preserve"> 4.4.2 </t>
  </si>
  <si>
    <t xml:space="preserve"> 466 </t>
  </si>
  <si>
    <t>0,88 %</t>
  </si>
  <si>
    <t xml:space="preserve"> 4.4.3 </t>
  </si>
  <si>
    <t xml:space="preserve"> 9913 </t>
  </si>
  <si>
    <t>8,02 %</t>
  </si>
  <si>
    <t xml:space="preserve"> 4.4.4 </t>
  </si>
  <si>
    <t xml:space="preserve"> 11983 </t>
  </si>
  <si>
    <t>Un</t>
  </si>
  <si>
    <t>2,51 %</t>
  </si>
  <si>
    <t xml:space="preserve"> 4.4.5 </t>
  </si>
  <si>
    <t xml:space="preserve"> 12849 </t>
  </si>
  <si>
    <t>0,58 %</t>
  </si>
  <si>
    <t xml:space="preserve"> 4.4.6 </t>
  </si>
  <si>
    <t xml:space="preserve"> 12847 </t>
  </si>
  <si>
    <t>3,92 %</t>
  </si>
  <si>
    <t xml:space="preserve"> 4.5 </t>
  </si>
  <si>
    <t>TRANSFORMADORES A ÓLEO 300KVA</t>
  </si>
  <si>
    <t>2,32 %</t>
  </si>
  <si>
    <t xml:space="preserve"> 4.5.1 </t>
  </si>
  <si>
    <t xml:space="preserve"> 4835 </t>
  </si>
  <si>
    <t>0,87 %</t>
  </si>
  <si>
    <t xml:space="preserve"> 4.5.2 </t>
  </si>
  <si>
    <t xml:space="preserve"> PRPE-214 </t>
  </si>
  <si>
    <t>LAUDO DE ÓLEO ISOLANTE DE TRANSFORMADOR, COMPLETO (FÍSICO-QUIMICO, CROMATOGRAFIA, TEOR PCB, 2FAL)</t>
  </si>
  <si>
    <t>1,45 %</t>
  </si>
  <si>
    <t xml:space="preserve"> 4.6 </t>
  </si>
  <si>
    <t>CUBÍCULO DE MEDIÇÃO E PROTEÇÃO</t>
  </si>
  <si>
    <t>0,16 %</t>
  </si>
  <si>
    <t xml:space="preserve"> 4.6.1 </t>
  </si>
  <si>
    <t xml:space="preserve"> 11572 </t>
  </si>
  <si>
    <t xml:space="preserve"> 5 </t>
  </si>
  <si>
    <t>ACIONAMENTO REMOTO DA SUBESTAÇÃO (QUADRO DE COMANDO)</t>
  </si>
  <si>
    <t>10,91 %</t>
  </si>
  <si>
    <t xml:space="preserve"> 5.1 </t>
  </si>
  <si>
    <t xml:space="preserve"> 13340 </t>
  </si>
  <si>
    <t>1,79 %</t>
  </si>
  <si>
    <t xml:space="preserve"> 5.2 </t>
  </si>
  <si>
    <t xml:space="preserve"> 3803 </t>
  </si>
  <si>
    <t>0,15 %</t>
  </si>
  <si>
    <t xml:space="preserve"> 5.3 </t>
  </si>
  <si>
    <t xml:space="preserve"> 4855 </t>
  </si>
  <si>
    <t>0,06 %</t>
  </si>
  <si>
    <t xml:space="preserve"> 5.4 </t>
  </si>
  <si>
    <t xml:space="preserve"> 4009 </t>
  </si>
  <si>
    <t xml:space="preserve"> 5.5 </t>
  </si>
  <si>
    <t xml:space="preserve"> PRPE-211 </t>
  </si>
  <si>
    <t>CABO DE CONTROLE E COMANDO, ISOLAÇÃO 1KV, 12X1,5MM2 (12 VIAS DE 1,5MM²)</t>
  </si>
  <si>
    <t>3,02 %</t>
  </si>
  <si>
    <t xml:space="preserve"> 5.6 </t>
  </si>
  <si>
    <t xml:space="preserve"> 104407 </t>
  </si>
  <si>
    <t>ELETRODUTO RIGIDO, EM ACO ZINCADO OU GALVANIZADO, TIPO PESADO, DN=1", APARENTE - FORNECIMENTO E INSTALAÇÃO. AF_10/2022</t>
  </si>
  <si>
    <t>3,22 %</t>
  </si>
  <si>
    <t xml:space="preserve"> 5.7 </t>
  </si>
  <si>
    <t xml:space="preserve"> 95781 </t>
  </si>
  <si>
    <t>CONDULETE DE ALUMÍNIO, TIPO C, PARA ELETRODUTO DE AÇO GALVANIZADO DN 25 MM (1''), APARENTE - FORNECIMENTO E INSTALAÇÃO. AF_10/2022</t>
  </si>
  <si>
    <t xml:space="preserve"> 5.8 </t>
  </si>
  <si>
    <t xml:space="preserve"> 104448 </t>
  </si>
  <si>
    <t>LUVA DE EMENDA PARA ELETRODUTO, AÇO GALVANIZADO, DN 25 MM (1''), APARENTE - FORNECIMENTO E INSTALAÇÃO. AF_10/2022</t>
  </si>
  <si>
    <t xml:space="preserve"> 5.9 </t>
  </si>
  <si>
    <t xml:space="preserve"> PRPE-143 </t>
  </si>
  <si>
    <t>TERMINAL CONECTOR DE TORÇÃO, ISOLADO, 1,50 A 4,00MM</t>
  </si>
  <si>
    <t>0,40 %</t>
  </si>
  <si>
    <t xml:space="preserve"> 5.10 </t>
  </si>
  <si>
    <t xml:space="preserve"> PRPE-159 </t>
  </si>
  <si>
    <t>FIXAÇÃO DE ELETRODUTOS, DIÂMETROS MENORES OU IGUAIS A 40 MM, COM ABRAÇADEIRA METÁLICA RÍGIDA TIPO D COM PARAFUSO DE FIXAÇÃO 1 1/4", INCLUSIVE VERGALHÃO ROSCA TOTAL FIXADO DIRETAMENTE NA LAJE</t>
  </si>
  <si>
    <t>1,06 %</t>
  </si>
  <si>
    <t xml:space="preserve"> 5.11 </t>
  </si>
  <si>
    <t xml:space="preserve"> 90447 </t>
  </si>
  <si>
    <t>RASGO LINEAR MANUAL EM ALVENARIA, PARA ELETRODUTOS, DIÂMETROS MENORES OU IGUAIS A 40 MM. AF_09/2023</t>
  </si>
  <si>
    <t xml:space="preserve"> 5.12 </t>
  </si>
  <si>
    <t xml:space="preserve"> 104766 </t>
  </si>
  <si>
    <t>CHUMBAMENTO LINEAR EM ALVENARIA PARA ELETRODUTOS COM DIÂMETROS MENORES OU IGUAIS A 40 MM. AF_09/2023</t>
  </si>
  <si>
    <t>0,18 %</t>
  </si>
  <si>
    <t xml:space="preserve"> 5.13 </t>
  </si>
  <si>
    <t xml:space="preserve"> 90458 </t>
  </si>
  <si>
    <t>QUEBRA EM ALVENARIA PARA INSTALAÇÃO DE QUADRO DISTRIBUIÇÃO GRANDE (76X40 CM). AF_09/2023</t>
  </si>
  <si>
    <t>0,03 %</t>
  </si>
  <si>
    <t xml:space="preserve"> 5.14 </t>
  </si>
  <si>
    <t>PRPE-216</t>
  </si>
  <si>
    <t>START UP E COMISSIONAMENTO DA AUTOMAÇÃO DE QUADRO DE COMANDO</t>
  </si>
  <si>
    <t xml:space="preserve"> 6 </t>
  </si>
  <si>
    <t>SPDA  E ATERRAMENTO DO EDIFÍCIO</t>
  </si>
  <si>
    <t>16,36 %</t>
  </si>
  <si>
    <t xml:space="preserve"> 6.1 </t>
  </si>
  <si>
    <t xml:space="preserve"> 13047 </t>
  </si>
  <si>
    <t>2,91 %</t>
  </si>
  <si>
    <t xml:space="preserve"> 6.2 </t>
  </si>
  <si>
    <t xml:space="preserve"> 98463 </t>
  </si>
  <si>
    <t>SUPORTE ISOLADOR PARA FIXAÇÃO DA CORDOALHA DE COBRE EM ALVENARIA OU CONCRETO - FORNECIMENTO E INSTALAÇÃO. AF_08/2023</t>
  </si>
  <si>
    <t>0,51 %</t>
  </si>
  <si>
    <t xml:space="preserve"> 6.3 </t>
  </si>
  <si>
    <t xml:space="preserve"> 96973 </t>
  </si>
  <si>
    <t>CORDOALHA DE COBRE NU 35 MM², NÃO ENTERRADA, COM ISOLADOR - FORNECIMENTO E INSTALAÇÃO. AF_08/2023</t>
  </si>
  <si>
    <t>2,07 %</t>
  </si>
  <si>
    <t xml:space="preserve"> 6.4 </t>
  </si>
  <si>
    <t xml:space="preserve"> 96974 </t>
  </si>
  <si>
    <t>CORDOALHA DE COBRE NU 50 MM², NÃO ENTERRADA, COM ISOLADOR - FORNECIMENTO E INSTALAÇÃO. AF_08/2023</t>
  </si>
  <si>
    <t>8,95 %</t>
  </si>
  <si>
    <t xml:space="preserve"> 6.5 </t>
  </si>
  <si>
    <t xml:space="preserve"> 98111 </t>
  </si>
  <si>
    <t>CAIXA DE INSPEÇÃO PARA ATERRAMENTO, CIRCULAR, EM POLIETILENO, DIÂMETRO INTERNO = 0,3 M. AF_12/2020</t>
  </si>
  <si>
    <t>0,24 %</t>
  </si>
  <si>
    <t xml:space="preserve"> 6.6 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</si>
  <si>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</si>
  <si>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</si>
  <si>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6.7 </t>
  </si>
  <si>
    <t xml:space="preserve"> 96985 </t>
  </si>
  <si>
    <t>HASTE DE ATERRAMENTO, DIÂMETRO 5/8", COM 3 METROS - FORNECIMENTO E INSTALAÇÃO. AF_08/2023</t>
  </si>
  <si>
    <t>0,52 %</t>
  </si>
  <si>
    <t xml:space="preserve"> 6.8 </t>
  </si>
  <si>
    <t xml:space="preserve"> 93358 </t>
  </si>
  <si>
    <t>ESCAVAÇÃO MANUAL DE VALA. AF_09/2024</t>
  </si>
  <si>
    <t>m³</t>
  </si>
  <si>
    <t>0,77 %</t>
  </si>
  <si>
    <t xml:space="preserve"> 6.9 </t>
  </si>
  <si>
    <t xml:space="preserve"> 101862 </t>
  </si>
  <si>
    <t>REASSENTAMENTO DE BLOCOS RETANGULAR PARA PISO INTERTRAVADO, ESPESSURA DE 6 CM, EM CALÇADA, COM REAPROVEITAMENTO DOS BLOCOS RETANGULAR - INCLUSO RETIRADA E COLOCAÇÃO DO MATERIAL. AF_12/2020</t>
  </si>
  <si>
    <t>0,29 %</t>
  </si>
  <si>
    <t xml:space="preserve"> 7 </t>
  </si>
  <si>
    <t>IMPERMEABILIZAÇÃO</t>
  </si>
  <si>
    <t>0,46 %</t>
  </si>
  <si>
    <t xml:space="preserve"> 7.1 </t>
  </si>
  <si>
    <t xml:space="preserve"> 97631 </t>
  </si>
  <si>
    <t>DEMOLIÇÃO DE ARGAMASSAS, DE FORMA MANUAL, SEM REAPROVEITAMENTO. AF_09/2023</t>
  </si>
  <si>
    <t xml:space="preserve"> 7.2 </t>
  </si>
  <si>
    <t xml:space="preserve"> 6415 </t>
  </si>
  <si>
    <t xml:space="preserve"> 7.3 </t>
  </si>
  <si>
    <t xml:space="preserve"> 104254 </t>
  </si>
  <si>
    <t>EMBOÇO OU MASSA ÚNICA EM ARGAMASSA TRAÇO 1:2:8, PREPARO MANUAL, APLICADA MANUALMENTE EM SUPERFÍCIES EXTERNAS DA SACADA, ESPESSURA DE 35 MM, ACESSO POR ANDAIME, SEM USO DE TELA METÁLICA. AF_08/2022</t>
  </si>
  <si>
    <t>0,28 %</t>
  </si>
  <si>
    <t xml:space="preserve"> 7.4 </t>
  </si>
  <si>
    <t xml:space="preserve"> 98577 </t>
  </si>
  <si>
    <t>TRATAMENTO DE JUNTA SERRADA, COM TARUGO DE POLIETILENO E SELANTE À BASE DE SILICONE. AF_09/2023</t>
  </si>
  <si>
    <t>0,05 %</t>
  </si>
  <si>
    <t>Total sem BDI</t>
  </si>
  <si>
    <t>Total do BDI</t>
  </si>
  <si>
    <t>Total Geral</t>
  </si>
  <si>
    <t>Fátima Batista da Costa Silva</t>
  </si>
  <si>
    <t>Macson Rodrigues de Souza</t>
  </si>
  <si>
    <t>Analista do MPU/Perito Engª Civil</t>
  </si>
  <si>
    <t>Analista do MPU/Perito Engª Elétrica</t>
  </si>
  <si>
    <t>Matrícula: 25804</t>
  </si>
  <si>
    <t>Matrícula: 23967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</si>
</sst>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0"/>
    <numFmt numFmtId="165" formatCode="[$R$ -416]#,##0.00"/>
  </numFmts>
  <fonts count="19">
    <font>
      <sz val="11.0"/>
      <color rgb="FF000000"/>
      <name val="Arial"/>
      <scheme val="minor"/>
    </font>
    <font>
      <sz val="10.0"/>
      <color theme="1"/>
      <name val="Arial"/>
    </font>
    <font>
      <b/>
      <sz val="12.0"/>
      <color theme="1"/>
      <name val="Open Sans"/>
    </font>
    <font/>
    <font>
      <sz val="12.0"/>
      <color theme="1"/>
      <name val="Arial"/>
    </font>
    <font>
      <sz val="10.0"/>
      <color theme="1"/>
      <name val="Open Sans"/>
    </font>
    <font>
      <b/>
      <sz val="11.0"/>
      <color theme="1"/>
      <name val="Arial"/>
    </font>
    <font>
      <b/>
      <sz val="16.0"/>
      <color theme="1"/>
      <name val="Open Sans"/>
    </font>
    <font>
      <b/>
      <sz val="11.0"/>
      <color theme="1"/>
      <name val="Open Sans"/>
    </font>
    <font>
      <b/>
      <sz val="10.0"/>
      <color rgb="FF000000"/>
      <name val="Open Sans"/>
    </font>
    <font>
      <b/>
      <color rgb="FF000000"/>
      <name val="Arial"/>
    </font>
    <font>
      <sz val="10.0"/>
      <color rgb="FF000000"/>
      <name val="Open Sans"/>
    </font>
    <font>
      <color rgb="FF000000"/>
      <name val="Arial"/>
    </font>
    <font>
      <b/>
      <sz val="10.0"/>
      <color theme="1"/>
      <name val="Open Sans"/>
    </font>
    <font>
      <color theme="1"/>
      <name val="Arial"/>
    </font>
    <font>
      <b/>
      <color theme="1"/>
      <name val="Arial"/>
    </font>
    <font>
      <b/>
      <sz val="10.0"/>
      <color theme="1"/>
      <name val="Arial"/>
    </font>
    <font>
      <color theme="1"/>
      <name val="Open Sans"/>
    </font>
    <font>
      <i/>
      <sz val="8.0"/>
      <color theme="1"/>
      <name val="Open Sans"/>
    </font>
  </fonts>
  <fills count="7">
    <fill>
      <patternFill patternType="none"/>
    </fill>
    <fill>
      <patternFill patternType="lightGray"/>
    </fill>
    <fill>
      <patternFill patternType="solid">
        <fgColor rgb="FF576475"/>
        <bgColor rgb="FF576475"/>
      </patternFill>
    </fill>
    <fill>
      <patternFill patternType="solid">
        <fgColor rgb="FFF0F0F0"/>
        <bgColor rgb="FFF0F0F0"/>
      </patternFill>
    </fill>
    <fill>
      <patternFill patternType="solid">
        <fgColor rgb="FFFFFFFF"/>
        <bgColor rgb="FFFFFFFF"/>
      </patternFill>
    </fill>
    <fill>
      <patternFill patternType="solid">
        <fgColor rgb="FFE5F3E9"/>
        <bgColor rgb="FFE5F3E9"/>
      </patternFill>
    </fill>
    <fill>
      <patternFill patternType="solid">
        <fgColor rgb="FFD8ECF6"/>
        <bgColor rgb="FFD8ECF6"/>
      </patternFill>
    </fill>
  </fills>
  <borders count="11">
    <border/>
    <border>
      <left/>
      <right/>
      <top/>
      <bottom/>
    </border>
    <border>
      <left/>
      <top/>
      <bottom/>
    </border>
    <border>
      <top/>
      <bottom/>
    </border>
    <border>
      <bottom style="thick">
        <color rgb="FF356854"/>
      </bottom>
    </border>
    <border>
      <left style="thin">
        <color rgb="FFCCCCCC"/>
      </left>
      <right style="thin">
        <color rgb="FFCCCCCC"/>
      </right>
      <top style="thin">
        <color rgb="FFCCCCCC"/>
      </top>
    </border>
    <border>
      <left style="thin">
        <color rgb="FFCCCCCC"/>
      </left>
      <top style="thin">
        <color rgb="FFCCCCCC"/>
      </top>
      <bottom style="thin">
        <color rgb="FFCCCCCC"/>
      </bottom>
    </border>
    <border>
      <top style="thin">
        <color rgb="FFCCCCCC"/>
      </top>
      <bottom style="thin">
        <color rgb="FFCCCCCC"/>
      </bottom>
    </border>
    <border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top"/>
    </xf>
    <xf borderId="1" fillId="2" fontId="1" numFmtId="0" xfId="0" applyAlignment="1" applyBorder="1" applyFont="1">
      <alignment vertical="bottom"/>
    </xf>
    <xf borderId="1" fillId="3" fontId="1" numFmtId="0" xfId="0" applyAlignment="1" applyBorder="1" applyFill="1" applyFont="1">
      <alignment vertical="top"/>
    </xf>
    <xf borderId="1" fillId="3" fontId="1" numFmtId="0" xfId="0" applyAlignment="1" applyBorder="1" applyFont="1">
      <alignment vertical="bottom"/>
    </xf>
    <xf borderId="1" fillId="3" fontId="2" numFmtId="0" xfId="0" applyAlignment="1" applyBorder="1" applyFont="1">
      <alignment shrinkToFit="0" vertical="top" wrapText="1"/>
    </xf>
    <xf borderId="2" fillId="3" fontId="2" numFmtId="0" xfId="0" applyAlignment="1" applyBorder="1" applyFont="1">
      <alignment shrinkToFit="0" vertical="top" wrapText="1"/>
    </xf>
    <xf borderId="3" fillId="0" fontId="3" numFmtId="0" xfId="0" applyBorder="1" applyFont="1"/>
    <xf borderId="1" fillId="3" fontId="4" numFmtId="0" xfId="0" applyAlignment="1" applyBorder="1" applyFont="1">
      <alignment vertical="bottom"/>
    </xf>
    <xf borderId="2" fillId="3" fontId="1" numFmtId="0" xfId="0" applyAlignment="1" applyBorder="1" applyFont="1">
      <alignment vertical="bottom"/>
    </xf>
    <xf borderId="1" fillId="3" fontId="5" numFmtId="0" xfId="0" applyAlignment="1" applyBorder="1" applyFont="1">
      <alignment shrinkToFit="0" vertical="top" wrapText="1"/>
    </xf>
    <xf borderId="2" fillId="3" fontId="5" numFmtId="0" xfId="0" applyAlignment="1" applyBorder="1" applyFont="1">
      <alignment shrinkToFit="0" vertical="top" wrapText="1"/>
    </xf>
    <xf borderId="0" fillId="4" fontId="6" numFmtId="0" xfId="0" applyAlignment="1" applyFill="1" applyFont="1">
      <alignment horizontal="left" shrinkToFit="0" vertical="top" wrapText="1"/>
    </xf>
    <xf borderId="4" fillId="0" fontId="7" numFmtId="164" xfId="0" applyAlignment="1" applyBorder="1" applyFont="1" applyNumberFormat="1">
      <alignment horizontal="center" shrinkToFit="0" vertical="bottom" wrapText="1"/>
    </xf>
    <xf borderId="4" fillId="0" fontId="3" numFmtId="0" xfId="0" applyBorder="1" applyFont="1"/>
    <xf borderId="0" fillId="4" fontId="6" numFmtId="0" xfId="0" applyAlignment="1" applyFont="1">
      <alignment horizontal="center" shrinkToFit="0" vertical="bottom" wrapText="1"/>
    </xf>
    <xf borderId="5" fillId="5" fontId="8" numFmtId="0" xfId="0" applyAlignment="1" applyBorder="1" applyFill="1" applyFont="1">
      <alignment horizontal="left" shrinkToFit="0" vertical="top" wrapText="1"/>
    </xf>
    <xf borderId="5" fillId="5" fontId="8" numFmtId="0" xfId="0" applyAlignment="1" applyBorder="1" applyFont="1">
      <alignment horizontal="right" shrinkToFit="0" vertical="top" wrapText="1"/>
    </xf>
    <xf borderId="5" fillId="5" fontId="8" numFmtId="0" xfId="0" applyAlignment="1" applyBorder="1" applyFont="1">
      <alignment horizontal="center" shrinkToFit="0" vertical="top" wrapText="1"/>
    </xf>
    <xf borderId="6" fillId="5" fontId="8" numFmtId="0" xfId="0" applyAlignment="1" applyBorder="1" applyFont="1">
      <alignment horizontal="center" shrinkToFit="0" vertical="top" wrapText="1"/>
    </xf>
    <xf borderId="7" fillId="0" fontId="3" numFmtId="0" xfId="0" applyBorder="1" applyFont="1"/>
    <xf borderId="8" fillId="0" fontId="3" numFmtId="0" xfId="0" applyBorder="1" applyFont="1"/>
    <xf borderId="9" fillId="0" fontId="3" numFmtId="0" xfId="0" applyBorder="1" applyFont="1"/>
    <xf borderId="10" fillId="5" fontId="8" numFmtId="0" xfId="0" applyAlignment="1" applyBorder="1" applyFont="1">
      <alignment horizontal="right" shrinkToFit="0" vertical="top" wrapText="1"/>
    </xf>
    <xf borderId="10" fillId="6" fontId="9" numFmtId="0" xfId="0" applyAlignment="1" applyBorder="1" applyFill="1" applyFont="1">
      <alignment horizontal="left" shrinkToFit="0" vertical="top" wrapText="1"/>
    </xf>
    <xf borderId="10" fillId="6" fontId="9" numFmtId="0" xfId="0" applyAlignment="1" applyBorder="1" applyFont="1">
      <alignment horizontal="right" shrinkToFit="0" vertical="top" wrapText="1"/>
    </xf>
    <xf borderId="10" fillId="6" fontId="9" numFmtId="4" xfId="0" applyAlignment="1" applyBorder="1" applyFont="1" applyNumberFormat="1">
      <alignment horizontal="right" shrinkToFit="0" vertical="top" wrapText="1"/>
    </xf>
    <xf borderId="0" fillId="6" fontId="10" numFmtId="0" xfId="0" applyAlignment="1" applyFont="1">
      <alignment horizontal="right" readingOrder="0" vertical="top"/>
    </xf>
    <xf borderId="10" fillId="0" fontId="11" numFmtId="0" xfId="0" applyAlignment="1" applyBorder="1" applyFont="1">
      <alignment horizontal="left" shrinkToFit="0" vertical="top" wrapText="1"/>
    </xf>
    <xf borderId="10" fillId="0" fontId="11" numFmtId="0" xfId="0" applyAlignment="1" applyBorder="1" applyFont="1">
      <alignment horizontal="right" shrinkToFit="0" vertical="top" wrapText="1"/>
    </xf>
    <xf borderId="10" fillId="0" fontId="11" numFmtId="0" xfId="0" applyAlignment="1" applyBorder="1" applyFont="1">
      <alignment horizontal="center" shrinkToFit="0" vertical="top" wrapText="1"/>
    </xf>
    <xf borderId="10" fillId="0" fontId="11" numFmtId="4" xfId="0" applyAlignment="1" applyBorder="1" applyFont="1" applyNumberFormat="1">
      <alignment horizontal="right" shrinkToFit="0" vertical="top" wrapText="1"/>
    </xf>
    <xf borderId="0" fillId="0" fontId="12" numFmtId="0" xfId="0" applyAlignment="1" applyFont="1">
      <alignment horizontal="right" readingOrder="0" vertical="top"/>
    </xf>
    <xf borderId="10" fillId="0" fontId="9" numFmtId="0" xfId="0" applyAlignment="1" applyBorder="1" applyFont="1">
      <alignment horizontal="left" shrinkToFit="0" vertical="top" wrapText="1"/>
    </xf>
    <xf borderId="10" fillId="0" fontId="9" numFmtId="0" xfId="0" applyAlignment="1" applyBorder="1" applyFont="1">
      <alignment horizontal="right" shrinkToFit="0" vertical="top" wrapText="1"/>
    </xf>
    <xf borderId="10" fillId="0" fontId="9" numFmtId="4" xfId="0" applyAlignment="1" applyBorder="1" applyFont="1" applyNumberFormat="1">
      <alignment horizontal="right" shrinkToFit="0" vertical="top" wrapText="1"/>
    </xf>
    <xf borderId="0" fillId="0" fontId="10" numFmtId="0" xfId="0" applyAlignment="1" applyFont="1">
      <alignment horizontal="right" readingOrder="0" vertical="top"/>
    </xf>
    <xf borderId="10" fillId="6" fontId="9" numFmtId="4" xfId="0" applyAlignment="1" applyBorder="1" applyFont="1" applyNumberFormat="1">
      <alignment horizontal="right" readingOrder="0" shrinkToFit="0" vertical="top" wrapText="1"/>
    </xf>
    <xf borderId="10" fillId="0" fontId="11" numFmtId="0" xfId="0" applyAlignment="1" applyBorder="1" applyFont="1">
      <alignment horizontal="right" readingOrder="0" shrinkToFit="0" vertical="top" wrapText="1"/>
    </xf>
    <xf borderId="10" fillId="0" fontId="11" numFmtId="0" xfId="0" applyAlignment="1" applyBorder="1" applyFont="1">
      <alignment horizontal="left" readingOrder="0" shrinkToFit="0" vertical="top" wrapText="1"/>
    </xf>
    <xf borderId="10" fillId="0" fontId="11" numFmtId="4" xfId="0" applyAlignment="1" applyBorder="1" applyFont="1" applyNumberFormat="1">
      <alignment horizontal="right" readingOrder="0" shrinkToFit="0" vertical="top" wrapText="1"/>
    </xf>
    <xf borderId="0" fillId="4" fontId="5" numFmtId="0" xfId="0" applyAlignment="1" applyFont="1">
      <alignment horizontal="center" shrinkToFit="0" vertical="top" wrapText="1"/>
    </xf>
    <xf borderId="0" fillId="5" fontId="13" numFmtId="0" xfId="0" applyAlignment="1" applyFont="1">
      <alignment horizontal="right" shrinkToFit="0" vertical="top" wrapText="1"/>
    </xf>
    <xf borderId="0" fillId="5" fontId="5" numFmtId="0" xfId="0" applyAlignment="1" applyFont="1">
      <alignment horizontal="left" shrinkToFit="0" vertical="top" wrapText="1"/>
    </xf>
    <xf borderId="0" fillId="5" fontId="14" numFmtId="4" xfId="0" applyFont="1" applyNumberFormat="1"/>
    <xf borderId="0" fillId="5" fontId="13" numFmtId="10" xfId="0" applyAlignment="1" applyFont="1" applyNumberFormat="1">
      <alignment horizontal="right" shrinkToFit="0" vertical="top" wrapText="1"/>
    </xf>
    <xf borderId="0" fillId="5" fontId="15" numFmtId="165" xfId="0" applyFont="1" applyNumberFormat="1"/>
    <xf borderId="0" fillId="4" fontId="16" numFmtId="0" xfId="0" applyAlignment="1" applyFont="1">
      <alignment horizontal="center" shrinkToFit="0" vertical="top" wrapText="1"/>
    </xf>
    <xf borderId="0" fillId="4" fontId="8" numFmtId="0" xfId="0" applyAlignment="1" applyFont="1">
      <alignment horizontal="center" vertical="bottom"/>
    </xf>
    <xf borderId="0" fillId="0" fontId="17" numFmtId="0" xfId="0" applyAlignment="1" applyFont="1">
      <alignment vertical="bottom"/>
    </xf>
    <xf borderId="0" fillId="4" fontId="18" numFmtId="0" xfId="0" applyAlignment="1" applyFon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1</xdr:row>
      <xdr:rowOff>104775</xdr:rowOff>
    </xdr:from>
    <xdr:ext cx="2190750" cy="6096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3" width="10.0"/>
    <col customWidth="1" min="4" max="4" width="60.0"/>
    <col customWidth="1" min="5" max="5" width="5.0"/>
    <col customWidth="1" min="6" max="9" width="10.0"/>
    <col customWidth="1" min="10" max="10" width="14.38"/>
    <col customWidth="1" min="11" max="11" width="12.38"/>
    <col customWidth="1" min="12" max="12" width="12.5"/>
    <col customWidth="1" min="13" max="13" width="10.0"/>
    <col customWidth="1" min="14" max="24" width="8.63"/>
  </cols>
  <sheetData>
    <row r="1" ht="12.0" customHeight="1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  <c r="M1" s="1"/>
    </row>
    <row r="2" ht="18.0" customHeight="1">
      <c r="A2" s="3"/>
      <c r="B2" s="3"/>
      <c r="C2" s="3"/>
      <c r="D2" s="3"/>
      <c r="E2" s="3"/>
      <c r="F2" s="3"/>
      <c r="G2" s="3"/>
      <c r="H2" s="4"/>
      <c r="I2" s="3"/>
      <c r="J2" s="3"/>
      <c r="K2" s="3"/>
      <c r="L2" s="3"/>
      <c r="M2" s="3"/>
    </row>
    <row r="3" ht="18.0" customHeight="1">
      <c r="A3" s="3"/>
      <c r="B3" s="3"/>
      <c r="C3" s="3"/>
      <c r="D3" s="5" t="s">
        <v>0</v>
      </c>
      <c r="E3" s="6" t="s">
        <v>1</v>
      </c>
      <c r="F3" s="7"/>
      <c r="G3" s="7"/>
      <c r="H3" s="8"/>
      <c r="I3" s="6" t="s">
        <v>2</v>
      </c>
      <c r="J3" s="7"/>
      <c r="K3" s="6" t="s">
        <v>3</v>
      </c>
      <c r="L3" s="7"/>
      <c r="M3" s="7"/>
    </row>
    <row r="4" ht="30.0" customHeight="1">
      <c r="A4" s="9"/>
      <c r="B4" s="7"/>
      <c r="C4" s="7"/>
      <c r="D4" s="10" t="s">
        <v>4</v>
      </c>
      <c r="E4" s="11" t="s">
        <v>5</v>
      </c>
      <c r="F4" s="7"/>
      <c r="G4" s="7"/>
      <c r="H4" s="7"/>
      <c r="I4" s="11" t="s">
        <v>6</v>
      </c>
      <c r="J4" s="7"/>
      <c r="K4" s="11" t="s">
        <v>7</v>
      </c>
      <c r="L4" s="7"/>
      <c r="M4" s="7"/>
    </row>
    <row r="5" ht="18.0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ht="18.0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ht="18.0" customHeight="1">
      <c r="A7" s="13" t="s">
        <v>8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ht="18.0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ht="18.0" customHeight="1">
      <c r="A9" s="15"/>
    </row>
    <row r="10" ht="15.0" customHeight="1">
      <c r="A10" s="16" t="s">
        <v>9</v>
      </c>
      <c r="B10" s="17" t="s">
        <v>10</v>
      </c>
      <c r="C10" s="16" t="s">
        <v>11</v>
      </c>
      <c r="D10" s="16" t="s">
        <v>12</v>
      </c>
      <c r="E10" s="18" t="s">
        <v>13</v>
      </c>
      <c r="F10" s="17" t="s">
        <v>14</v>
      </c>
      <c r="G10" s="19" t="s">
        <v>15</v>
      </c>
      <c r="H10" s="20"/>
      <c r="I10" s="21"/>
      <c r="J10" s="19" t="s">
        <v>16</v>
      </c>
      <c r="K10" s="20"/>
      <c r="L10" s="21"/>
      <c r="M10" s="17" t="s">
        <v>17</v>
      </c>
    </row>
    <row r="11" ht="15.0" customHeight="1">
      <c r="A11" s="22"/>
      <c r="B11" s="22"/>
      <c r="C11" s="22"/>
      <c r="D11" s="22"/>
      <c r="E11" s="22"/>
      <c r="F11" s="22"/>
      <c r="G11" s="23" t="s">
        <v>18</v>
      </c>
      <c r="H11" s="23" t="s">
        <v>19</v>
      </c>
      <c r="I11" s="23" t="s">
        <v>16</v>
      </c>
      <c r="J11" s="23" t="s">
        <v>18</v>
      </c>
      <c r="K11" s="23" t="s">
        <v>19</v>
      </c>
      <c r="L11" s="23" t="s">
        <v>16</v>
      </c>
      <c r="M11" s="22"/>
    </row>
    <row r="12" ht="24.0" customHeight="1">
      <c r="A12" s="24" t="s">
        <v>20</v>
      </c>
      <c r="B12" s="24"/>
      <c r="C12" s="24"/>
      <c r="D12" s="24" t="s">
        <v>21</v>
      </c>
      <c r="E12" s="24"/>
      <c r="F12" s="25"/>
      <c r="G12" s="25"/>
      <c r="H12" s="24"/>
      <c r="I12" s="24"/>
      <c r="J12" s="24"/>
      <c r="K12" s="24"/>
      <c r="L12" s="26">
        <v>18073.52</v>
      </c>
      <c r="M12" s="27" t="s">
        <v>22</v>
      </c>
    </row>
    <row r="13" ht="25.5" customHeight="1">
      <c r="A13" s="28" t="s">
        <v>23</v>
      </c>
      <c r="B13" s="29" t="s">
        <v>24</v>
      </c>
      <c r="C13" s="28" t="s">
        <v>25</v>
      </c>
      <c r="D13" s="28" t="s">
        <v>26</v>
      </c>
      <c r="E13" s="30" t="s">
        <v>27</v>
      </c>
      <c r="F13" s="29">
        <v>64.0</v>
      </c>
      <c r="G13" s="31">
        <v>142.62</v>
      </c>
      <c r="H13" s="31">
        <v>2.29</v>
      </c>
      <c r="I13" s="31">
        <v>144.91</v>
      </c>
      <c r="J13" s="31">
        <v>9127.68</v>
      </c>
      <c r="K13" s="31">
        <v>146.56</v>
      </c>
      <c r="L13" s="31">
        <v>9274.24</v>
      </c>
      <c r="M13" s="32" t="s">
        <v>28</v>
      </c>
    </row>
    <row r="14" ht="25.5" customHeight="1">
      <c r="A14" s="28" t="s">
        <v>29</v>
      </c>
      <c r="B14" s="29" t="s">
        <v>30</v>
      </c>
      <c r="C14" s="28" t="s">
        <v>25</v>
      </c>
      <c r="D14" s="28" t="s">
        <v>31</v>
      </c>
      <c r="E14" s="30" t="s">
        <v>32</v>
      </c>
      <c r="F14" s="29">
        <v>1.0</v>
      </c>
      <c r="G14" s="31">
        <v>6530.26</v>
      </c>
      <c r="H14" s="31">
        <v>543.42</v>
      </c>
      <c r="I14" s="31">
        <v>7073.68</v>
      </c>
      <c r="J14" s="31">
        <v>6530.26</v>
      </c>
      <c r="K14" s="31">
        <v>543.42</v>
      </c>
      <c r="L14" s="31">
        <v>7073.68</v>
      </c>
      <c r="M14" s="32" t="s">
        <v>33</v>
      </c>
    </row>
    <row r="15" ht="25.5" customHeight="1">
      <c r="A15" s="28" t="s">
        <v>34</v>
      </c>
      <c r="B15" s="29" t="s">
        <v>35</v>
      </c>
      <c r="C15" s="28" t="s">
        <v>25</v>
      </c>
      <c r="D15" s="28" t="s">
        <v>36</v>
      </c>
      <c r="E15" s="30" t="s">
        <v>27</v>
      </c>
      <c r="F15" s="29">
        <v>24.0</v>
      </c>
      <c r="G15" s="31">
        <v>20.07</v>
      </c>
      <c r="H15" s="31">
        <v>0.0</v>
      </c>
      <c r="I15" s="31">
        <v>20.07</v>
      </c>
      <c r="J15" s="31">
        <v>481.68</v>
      </c>
      <c r="K15" s="31">
        <v>0.0</v>
      </c>
      <c r="L15" s="31">
        <v>481.68</v>
      </c>
      <c r="M15" s="32" t="s">
        <v>37</v>
      </c>
    </row>
    <row r="16" ht="25.5" customHeight="1">
      <c r="A16" s="28" t="s">
        <v>38</v>
      </c>
      <c r="B16" s="29" t="s">
        <v>39</v>
      </c>
      <c r="C16" s="28" t="s">
        <v>25</v>
      </c>
      <c r="D16" s="28" t="s">
        <v>40</v>
      </c>
      <c r="E16" s="30" t="s">
        <v>27</v>
      </c>
      <c r="F16" s="29">
        <v>24.0</v>
      </c>
      <c r="G16" s="31">
        <v>15.1</v>
      </c>
      <c r="H16" s="31">
        <v>0.0</v>
      </c>
      <c r="I16" s="31">
        <v>15.1</v>
      </c>
      <c r="J16" s="31">
        <v>362.4</v>
      </c>
      <c r="K16" s="31">
        <v>0.0</v>
      </c>
      <c r="L16" s="31">
        <v>362.4</v>
      </c>
      <c r="M16" s="32" t="s">
        <v>41</v>
      </c>
    </row>
    <row r="17" ht="25.5" customHeight="1">
      <c r="A17" s="28" t="s">
        <v>42</v>
      </c>
      <c r="B17" s="29" t="s">
        <v>43</v>
      </c>
      <c r="C17" s="28" t="s">
        <v>25</v>
      </c>
      <c r="D17" s="28" t="s">
        <v>44</v>
      </c>
      <c r="E17" s="30" t="s">
        <v>27</v>
      </c>
      <c r="F17" s="29">
        <v>24.0</v>
      </c>
      <c r="G17" s="31">
        <v>36.73</v>
      </c>
      <c r="H17" s="31">
        <v>0.0</v>
      </c>
      <c r="I17" s="31">
        <v>36.73</v>
      </c>
      <c r="J17" s="31">
        <v>881.52</v>
      </c>
      <c r="K17" s="31">
        <v>0.0</v>
      </c>
      <c r="L17" s="31">
        <v>881.52</v>
      </c>
      <c r="M17" s="32" t="s">
        <v>45</v>
      </c>
    </row>
    <row r="18" ht="24.0" customHeight="1">
      <c r="A18" s="24" t="s">
        <v>46</v>
      </c>
      <c r="B18" s="24"/>
      <c r="C18" s="24"/>
      <c r="D18" s="24" t="s">
        <v>47</v>
      </c>
      <c r="E18" s="24"/>
      <c r="F18" s="25"/>
      <c r="G18" s="25"/>
      <c r="H18" s="24"/>
      <c r="I18" s="24"/>
      <c r="J18" s="24"/>
      <c r="K18" s="24"/>
      <c r="L18" s="26">
        <v>3032.84</v>
      </c>
      <c r="M18" s="27" t="s">
        <v>48</v>
      </c>
    </row>
    <row r="19" ht="39.0" customHeight="1">
      <c r="A19" s="28" t="s">
        <v>49</v>
      </c>
      <c r="B19" s="29" t="s">
        <v>50</v>
      </c>
      <c r="C19" s="28" t="s">
        <v>25</v>
      </c>
      <c r="D19" s="28" t="s">
        <v>51</v>
      </c>
      <c r="E19" s="30" t="s">
        <v>52</v>
      </c>
      <c r="F19" s="29">
        <v>2.0</v>
      </c>
      <c r="G19" s="31">
        <v>29.41</v>
      </c>
      <c r="H19" s="31">
        <v>435.29</v>
      </c>
      <c r="I19" s="31">
        <v>464.7</v>
      </c>
      <c r="J19" s="31">
        <v>58.82</v>
      </c>
      <c r="K19" s="31">
        <v>870.58</v>
      </c>
      <c r="L19" s="31">
        <v>929.4</v>
      </c>
      <c r="M19" s="32" t="s">
        <v>53</v>
      </c>
    </row>
    <row r="20" ht="24.0" customHeight="1">
      <c r="A20" s="28" t="s">
        <v>54</v>
      </c>
      <c r="B20" s="29" t="s">
        <v>55</v>
      </c>
      <c r="C20" s="28" t="s">
        <v>56</v>
      </c>
      <c r="D20" s="28" t="s">
        <v>57</v>
      </c>
      <c r="E20" s="30" t="s">
        <v>58</v>
      </c>
      <c r="F20" s="29">
        <v>1.0</v>
      </c>
      <c r="G20" s="31">
        <v>0.0</v>
      </c>
      <c r="H20" s="31">
        <v>96.62</v>
      </c>
      <c r="I20" s="31">
        <v>96.62</v>
      </c>
      <c r="J20" s="31">
        <v>0.0</v>
      </c>
      <c r="K20" s="31">
        <v>96.62</v>
      </c>
      <c r="L20" s="31">
        <v>96.62</v>
      </c>
      <c r="M20" s="32" t="s">
        <v>59</v>
      </c>
    </row>
    <row r="21" ht="25.5" customHeight="1">
      <c r="A21" s="28" t="s">
        <v>60</v>
      </c>
      <c r="B21" s="29" t="s">
        <v>61</v>
      </c>
      <c r="C21" s="28" t="s">
        <v>25</v>
      </c>
      <c r="D21" s="28" t="s">
        <v>62</v>
      </c>
      <c r="E21" s="30" t="s">
        <v>63</v>
      </c>
      <c r="F21" s="29">
        <v>50.0</v>
      </c>
      <c r="G21" s="31">
        <v>0.38</v>
      </c>
      <c r="H21" s="31">
        <v>0.99</v>
      </c>
      <c r="I21" s="31">
        <v>1.37</v>
      </c>
      <c r="J21" s="31">
        <v>19.0</v>
      </c>
      <c r="K21" s="31">
        <v>49.5</v>
      </c>
      <c r="L21" s="31">
        <v>68.5</v>
      </c>
      <c r="M21" s="32" t="s">
        <v>64</v>
      </c>
    </row>
    <row r="22" ht="24.0" customHeight="1">
      <c r="A22" s="28" t="s">
        <v>65</v>
      </c>
      <c r="B22" s="29" t="s">
        <v>66</v>
      </c>
      <c r="C22" s="28" t="s">
        <v>25</v>
      </c>
      <c r="D22" s="28" t="s">
        <v>67</v>
      </c>
      <c r="E22" s="30" t="s">
        <v>52</v>
      </c>
      <c r="F22" s="29">
        <v>50.0</v>
      </c>
      <c r="G22" s="31">
        <v>0.19</v>
      </c>
      <c r="H22" s="31">
        <v>2.13</v>
      </c>
      <c r="I22" s="31">
        <v>2.32</v>
      </c>
      <c r="J22" s="31">
        <v>9.5</v>
      </c>
      <c r="K22" s="31">
        <v>106.5</v>
      </c>
      <c r="L22" s="31">
        <v>116.0</v>
      </c>
      <c r="M22" s="32" t="s">
        <v>68</v>
      </c>
    </row>
    <row r="23" ht="25.5" customHeight="1">
      <c r="A23" s="28" t="s">
        <v>69</v>
      </c>
      <c r="B23" s="29" t="s">
        <v>70</v>
      </c>
      <c r="C23" s="28" t="s">
        <v>56</v>
      </c>
      <c r="D23" s="28" t="s">
        <v>71</v>
      </c>
      <c r="E23" s="30" t="s">
        <v>72</v>
      </c>
      <c r="F23" s="29">
        <v>32.0</v>
      </c>
      <c r="G23" s="31">
        <v>12.78</v>
      </c>
      <c r="H23" s="31">
        <v>33.23</v>
      </c>
      <c r="I23" s="31">
        <v>46.01</v>
      </c>
      <c r="J23" s="31">
        <v>408.96</v>
      </c>
      <c r="K23" s="31">
        <v>1063.36</v>
      </c>
      <c r="L23" s="31">
        <v>1472.32</v>
      </c>
      <c r="M23" s="32" t="s">
        <v>73</v>
      </c>
    </row>
    <row r="24" ht="25.5" customHeight="1">
      <c r="A24" s="28" t="s">
        <v>74</v>
      </c>
      <c r="B24" s="29" t="s">
        <v>75</v>
      </c>
      <c r="C24" s="28" t="s">
        <v>76</v>
      </c>
      <c r="D24" s="28" t="str">
        <f>UPPER("Locação de caixa coletora de entulho capacidade 5 m³, inclusive transporte e descarga, aluguel")</f>
        <v>LOCAÇÃO DE CAIXA COLETORA DE ENTULHO CAPACIDADE 5 M³, INCLUSIVE TRANSPORTE E DESCARGA, ALUGUEL</v>
      </c>
      <c r="E24" s="30" t="s">
        <v>77</v>
      </c>
      <c r="F24" s="29">
        <v>1.0</v>
      </c>
      <c r="G24" s="31">
        <v>0.0</v>
      </c>
      <c r="H24" s="31">
        <v>350.0</v>
      </c>
      <c r="I24" s="31">
        <v>350.0</v>
      </c>
      <c r="J24" s="31">
        <v>0.0</v>
      </c>
      <c r="K24" s="31">
        <v>350.0</v>
      </c>
      <c r="L24" s="31">
        <v>350.0</v>
      </c>
      <c r="M24" s="32" t="s">
        <v>78</v>
      </c>
    </row>
    <row r="25" ht="24.0" customHeight="1">
      <c r="A25" s="24" t="s">
        <v>79</v>
      </c>
      <c r="B25" s="24"/>
      <c r="C25" s="24"/>
      <c r="D25" s="24" t="s">
        <v>80</v>
      </c>
      <c r="E25" s="24"/>
      <c r="F25" s="25"/>
      <c r="G25" s="25"/>
      <c r="H25" s="24"/>
      <c r="I25" s="24"/>
      <c r="J25" s="24"/>
      <c r="K25" s="24"/>
      <c r="L25" s="26">
        <v>14309.28</v>
      </c>
      <c r="M25" s="27" t="s">
        <v>81</v>
      </c>
    </row>
    <row r="26" ht="24.0" customHeight="1">
      <c r="A26" s="28" t="s">
        <v>82</v>
      </c>
      <c r="B26" s="29" t="s">
        <v>83</v>
      </c>
      <c r="C26" s="28" t="s">
        <v>56</v>
      </c>
      <c r="D26" s="28" t="s">
        <v>84</v>
      </c>
      <c r="E26" s="30" t="s">
        <v>58</v>
      </c>
      <c r="F26" s="29">
        <v>1.0</v>
      </c>
      <c r="G26" s="31">
        <v>3093.76</v>
      </c>
      <c r="H26" s="31">
        <v>206.86</v>
      </c>
      <c r="I26" s="31">
        <v>3300.62</v>
      </c>
      <c r="J26" s="31">
        <v>3093.76</v>
      </c>
      <c r="K26" s="31">
        <v>206.86</v>
      </c>
      <c r="L26" s="31">
        <v>3300.62</v>
      </c>
      <c r="M26" s="32" t="s">
        <v>85</v>
      </c>
    </row>
    <row r="27" ht="25.5" customHeight="1">
      <c r="A27" s="28" t="s">
        <v>86</v>
      </c>
      <c r="B27" s="29" t="s">
        <v>87</v>
      </c>
      <c r="C27" s="28" t="s">
        <v>56</v>
      </c>
      <c r="D27" s="28" t="s">
        <v>88</v>
      </c>
      <c r="E27" s="30" t="s">
        <v>58</v>
      </c>
      <c r="F27" s="29">
        <v>1.0</v>
      </c>
      <c r="G27" s="31">
        <v>3499.68</v>
      </c>
      <c r="H27" s="31">
        <v>243.66</v>
      </c>
      <c r="I27" s="31">
        <v>3743.34</v>
      </c>
      <c r="J27" s="31">
        <v>3499.68</v>
      </c>
      <c r="K27" s="31">
        <v>243.66</v>
      </c>
      <c r="L27" s="31">
        <v>3743.34</v>
      </c>
      <c r="M27" s="32" t="s">
        <v>89</v>
      </c>
    </row>
    <row r="28" ht="24.0" customHeight="1">
      <c r="A28" s="28" t="s">
        <v>90</v>
      </c>
      <c r="B28" s="29" t="s">
        <v>91</v>
      </c>
      <c r="C28" s="28" t="s">
        <v>56</v>
      </c>
      <c r="D28" s="28" t="s">
        <v>92</v>
      </c>
      <c r="E28" s="30" t="s">
        <v>58</v>
      </c>
      <c r="F28" s="29">
        <v>1.0</v>
      </c>
      <c r="G28" s="31">
        <v>3296.72</v>
      </c>
      <c r="H28" s="31">
        <v>225.26</v>
      </c>
      <c r="I28" s="31">
        <v>3521.98</v>
      </c>
      <c r="J28" s="31">
        <v>3296.72</v>
      </c>
      <c r="K28" s="31">
        <v>225.26</v>
      </c>
      <c r="L28" s="31">
        <v>3521.98</v>
      </c>
      <c r="M28" s="32" t="s">
        <v>93</v>
      </c>
    </row>
    <row r="29" ht="24.0" customHeight="1">
      <c r="A29" s="28" t="s">
        <v>94</v>
      </c>
      <c r="B29" s="29" t="s">
        <v>95</v>
      </c>
      <c r="C29" s="28" t="s">
        <v>56</v>
      </c>
      <c r="D29" s="28" t="s">
        <v>96</v>
      </c>
      <c r="E29" s="30" t="s">
        <v>58</v>
      </c>
      <c r="F29" s="29">
        <v>1.0</v>
      </c>
      <c r="G29" s="31">
        <v>3499.68</v>
      </c>
      <c r="H29" s="31">
        <v>243.66</v>
      </c>
      <c r="I29" s="31">
        <v>3743.34</v>
      </c>
      <c r="J29" s="31">
        <v>3499.68</v>
      </c>
      <c r="K29" s="31">
        <v>243.66</v>
      </c>
      <c r="L29" s="31">
        <v>3743.34</v>
      </c>
      <c r="M29" s="32" t="s">
        <v>89</v>
      </c>
    </row>
    <row r="30" ht="24.0" customHeight="1">
      <c r="A30" s="24" t="s">
        <v>97</v>
      </c>
      <c r="B30" s="24"/>
      <c r="C30" s="24"/>
      <c r="D30" s="24" t="s">
        <v>98</v>
      </c>
      <c r="E30" s="24"/>
      <c r="F30" s="25"/>
      <c r="G30" s="25"/>
      <c r="H30" s="24"/>
      <c r="I30" s="24"/>
      <c r="J30" s="24"/>
      <c r="K30" s="24"/>
      <c r="L30" s="26">
        <v>39146.91</v>
      </c>
      <c r="M30" s="27" t="s">
        <v>99</v>
      </c>
    </row>
    <row r="31" ht="24.0" customHeight="1">
      <c r="A31" s="33" t="s">
        <v>100</v>
      </c>
      <c r="B31" s="33"/>
      <c r="C31" s="33"/>
      <c r="D31" s="33" t="s">
        <v>101</v>
      </c>
      <c r="E31" s="33"/>
      <c r="F31" s="34"/>
      <c r="G31" s="34"/>
      <c r="H31" s="33"/>
      <c r="I31" s="33"/>
      <c r="J31" s="33"/>
      <c r="K31" s="33"/>
      <c r="L31" s="35">
        <v>3013.6</v>
      </c>
      <c r="M31" s="36" t="s">
        <v>102</v>
      </c>
    </row>
    <row r="32" ht="25.5" customHeight="1">
      <c r="A32" s="28" t="s">
        <v>103</v>
      </c>
      <c r="B32" s="29" t="s">
        <v>104</v>
      </c>
      <c r="C32" s="28" t="s">
        <v>56</v>
      </c>
      <c r="D32" s="28" t="s">
        <v>105</v>
      </c>
      <c r="E32" s="30" t="s">
        <v>58</v>
      </c>
      <c r="F32" s="29">
        <v>1.0</v>
      </c>
      <c r="G32" s="31">
        <v>1159.36</v>
      </c>
      <c r="H32" s="31">
        <v>441.6</v>
      </c>
      <c r="I32" s="31">
        <v>1600.96</v>
      </c>
      <c r="J32" s="31">
        <v>1159.36</v>
      </c>
      <c r="K32" s="31">
        <v>441.6</v>
      </c>
      <c r="L32" s="31">
        <v>1600.96</v>
      </c>
      <c r="M32" s="32" t="s">
        <v>106</v>
      </c>
    </row>
    <row r="33" ht="25.5" customHeight="1">
      <c r="A33" s="28" t="s">
        <v>107</v>
      </c>
      <c r="B33" s="29" t="s">
        <v>108</v>
      </c>
      <c r="C33" s="28" t="s">
        <v>56</v>
      </c>
      <c r="D33" s="28" t="s">
        <v>109</v>
      </c>
      <c r="E33" s="30" t="s">
        <v>58</v>
      </c>
      <c r="F33" s="29">
        <v>1.0</v>
      </c>
      <c r="G33" s="31">
        <v>1412.64</v>
      </c>
      <c r="H33" s="31">
        <v>0.0</v>
      </c>
      <c r="I33" s="31">
        <v>1412.64</v>
      </c>
      <c r="J33" s="31">
        <v>1412.64</v>
      </c>
      <c r="K33" s="31">
        <v>0.0</v>
      </c>
      <c r="L33" s="31">
        <v>1412.64</v>
      </c>
      <c r="M33" s="32" t="s">
        <v>110</v>
      </c>
    </row>
    <row r="34" ht="24.0" customHeight="1">
      <c r="A34" s="33" t="s">
        <v>111</v>
      </c>
      <c r="B34" s="33"/>
      <c r="C34" s="33"/>
      <c r="D34" s="33" t="s">
        <v>112</v>
      </c>
      <c r="E34" s="33"/>
      <c r="F34" s="34"/>
      <c r="G34" s="34"/>
      <c r="H34" s="33"/>
      <c r="I34" s="33"/>
      <c r="J34" s="33"/>
      <c r="K34" s="33"/>
      <c r="L34" s="35">
        <v>7917.25</v>
      </c>
      <c r="M34" s="36" t="s">
        <v>113</v>
      </c>
    </row>
    <row r="35" ht="25.5" customHeight="1">
      <c r="A35" s="28" t="s">
        <v>114</v>
      </c>
      <c r="B35" s="29" t="s">
        <v>115</v>
      </c>
      <c r="C35" s="28" t="s">
        <v>76</v>
      </c>
      <c r="D35" s="28" t="str">
        <f>UPPER("Revisão de quadros elétricos com barramentos em subestação abrigada")</f>
        <v>REVISÃO DE QUADROS ELÉTRICOS COM BARRAMENTOS EM SUBESTAÇÃO ABRIGADA</v>
      </c>
      <c r="E35" s="30" t="s">
        <v>116</v>
      </c>
      <c r="F35" s="29">
        <v>1.0</v>
      </c>
      <c r="G35" s="31">
        <v>1130.88</v>
      </c>
      <c r="H35" s="31">
        <v>248.65</v>
      </c>
      <c r="I35" s="31">
        <v>1379.53</v>
      </c>
      <c r="J35" s="31">
        <v>1130.88</v>
      </c>
      <c r="K35" s="31">
        <v>248.65</v>
      </c>
      <c r="L35" s="31">
        <v>1379.53</v>
      </c>
      <c r="M35" s="32" t="s">
        <v>117</v>
      </c>
    </row>
    <row r="36" ht="25.5" customHeight="1">
      <c r="A36" s="28" t="s">
        <v>118</v>
      </c>
      <c r="B36" s="29" t="s">
        <v>119</v>
      </c>
      <c r="C36" s="28" t="s">
        <v>76</v>
      </c>
      <c r="D36" s="28" t="str">
        <f>UPPER("Estrado (tapete) de borracha isolante 15 kv - dimensões 1.000 x 1.000 x 25 mm")</f>
        <v>ESTRADO (TAPETE) DE BORRACHA ISOLANTE 15 KV - DIMENSÕES 1.000 X 1.000 X 25 MM</v>
      </c>
      <c r="E36" s="30" t="s">
        <v>120</v>
      </c>
      <c r="F36" s="29">
        <v>8.0</v>
      </c>
      <c r="G36" s="31">
        <v>210.12</v>
      </c>
      <c r="H36" s="31">
        <v>588.37</v>
      </c>
      <c r="I36" s="31">
        <v>798.49</v>
      </c>
      <c r="J36" s="31">
        <v>1680.96</v>
      </c>
      <c r="K36" s="31">
        <v>4706.96</v>
      </c>
      <c r="L36" s="31">
        <v>6387.92</v>
      </c>
      <c r="M36" s="32" t="s">
        <v>121</v>
      </c>
    </row>
    <row r="37" ht="39.0" customHeight="1">
      <c r="A37" s="28" t="s">
        <v>122</v>
      </c>
      <c r="B37" s="29" t="s">
        <v>123</v>
      </c>
      <c r="C37" s="28" t="s">
        <v>76</v>
      </c>
      <c r="D37" s="28" t="str">
        <f>UPPER("Pintura de acabamento com aplicação de 02 demãos de esmalte  sintético sobre superfícies metálicas - R1")</f>
        <v>PINTURA DE ACABAMENTO COM APLICAÇÃO DE 02 DEMÃOS DE ESMALTE  SINTÉTICO SOBRE SUPERFÍCIES METÁLICAS - R1</v>
      </c>
      <c r="E37" s="30" t="s">
        <v>52</v>
      </c>
      <c r="F37" s="29">
        <v>5.0</v>
      </c>
      <c r="G37" s="31">
        <v>11.08</v>
      </c>
      <c r="H37" s="31">
        <v>10.67</v>
      </c>
      <c r="I37" s="31">
        <v>21.75</v>
      </c>
      <c r="J37" s="31">
        <v>55.4</v>
      </c>
      <c r="K37" s="31">
        <v>53.35</v>
      </c>
      <c r="L37" s="31">
        <v>108.75</v>
      </c>
      <c r="M37" s="32" t="s">
        <v>68</v>
      </c>
    </row>
    <row r="38" ht="39.0" customHeight="1">
      <c r="A38" s="28" t="s">
        <v>124</v>
      </c>
      <c r="B38" s="29" t="s">
        <v>125</v>
      </c>
      <c r="C38" s="28" t="s">
        <v>76</v>
      </c>
      <c r="D38" s="28" t="str">
        <f>UPPER("Pintura de proteção sobre superfícies metálicas com aplicação de 01 demão de tinta anti-corrosiva zarcão - R2")</f>
        <v>PINTURA DE PROTEÇÃO SOBRE SUPERFÍCIES METÁLICAS COM APLICAÇÃO DE 01 DEMÃO DE TINTA ANTI-CORROSIVA ZARCÃO - R2</v>
      </c>
      <c r="E38" s="30" t="s">
        <v>52</v>
      </c>
      <c r="F38" s="29">
        <v>5.0</v>
      </c>
      <c r="G38" s="31">
        <v>5.53</v>
      </c>
      <c r="H38" s="31">
        <v>2.68</v>
      </c>
      <c r="I38" s="31">
        <v>8.21</v>
      </c>
      <c r="J38" s="31">
        <v>27.65</v>
      </c>
      <c r="K38" s="31">
        <v>13.4</v>
      </c>
      <c r="L38" s="31">
        <v>41.05</v>
      </c>
      <c r="M38" s="32" t="s">
        <v>126</v>
      </c>
    </row>
    <row r="39" ht="24.0" customHeight="1">
      <c r="A39" s="33" t="s">
        <v>127</v>
      </c>
      <c r="B39" s="33"/>
      <c r="C39" s="33"/>
      <c r="D39" s="33" t="s">
        <v>128</v>
      </c>
      <c r="E39" s="33"/>
      <c r="F39" s="34"/>
      <c r="G39" s="34"/>
      <c r="H39" s="33"/>
      <c r="I39" s="33"/>
      <c r="J39" s="33"/>
      <c r="K39" s="33"/>
      <c r="L39" s="35">
        <v>8627.32</v>
      </c>
      <c r="M39" s="36" t="s">
        <v>129</v>
      </c>
    </row>
    <row r="40" ht="24.0" customHeight="1">
      <c r="A40" s="28" t="s">
        <v>130</v>
      </c>
      <c r="B40" s="29" t="s">
        <v>131</v>
      </c>
      <c r="C40" s="28" t="s">
        <v>132</v>
      </c>
      <c r="D40" s="28" t="str">
        <f>UPPER("Remoção de mufla interna unipolar/tripolar")</f>
        <v>REMOÇÃO DE MUFLA INTERNA UNIPOLAR/TRIPOLAR</v>
      </c>
      <c r="E40" s="30" t="s">
        <v>58</v>
      </c>
      <c r="F40" s="29">
        <v>8.0</v>
      </c>
      <c r="G40" s="31">
        <v>73.69</v>
      </c>
      <c r="H40" s="31">
        <v>0.0</v>
      </c>
      <c r="I40" s="31">
        <v>73.69</v>
      </c>
      <c r="J40" s="31">
        <v>589.52</v>
      </c>
      <c r="K40" s="31">
        <v>0.0</v>
      </c>
      <c r="L40" s="31">
        <v>589.52</v>
      </c>
      <c r="M40" s="32" t="s">
        <v>133</v>
      </c>
    </row>
    <row r="41" ht="25.5" customHeight="1">
      <c r="A41" s="28" t="s">
        <v>134</v>
      </c>
      <c r="B41" s="29" t="s">
        <v>135</v>
      </c>
      <c r="C41" s="28" t="s">
        <v>76</v>
      </c>
      <c r="D41" s="28" t="str">
        <f>UPPER("Suporte para fixação de para- raios e mufla instalação interna")</f>
        <v>SUPORTE PARA FIXAÇÃO DE PARA- RAIOS E MUFLA INSTALAÇÃO INTERNA</v>
      </c>
      <c r="E41" s="30" t="s">
        <v>77</v>
      </c>
      <c r="F41" s="29">
        <v>8.0</v>
      </c>
      <c r="G41" s="31">
        <v>105.06</v>
      </c>
      <c r="H41" s="31">
        <v>298.41</v>
      </c>
      <c r="I41" s="31">
        <v>403.47</v>
      </c>
      <c r="J41" s="31">
        <v>840.48</v>
      </c>
      <c r="K41" s="31">
        <v>2387.28</v>
      </c>
      <c r="L41" s="31">
        <v>3227.76</v>
      </c>
      <c r="M41" s="32" t="s">
        <v>136</v>
      </c>
    </row>
    <row r="42" ht="39.0" customHeight="1">
      <c r="A42" s="28" t="s">
        <v>137</v>
      </c>
      <c r="B42" s="29" t="s">
        <v>138</v>
      </c>
      <c r="C42" s="28" t="s">
        <v>76</v>
      </c>
      <c r="D42" s="28" t="str">
        <f>UPPER("Fornecimento e instalção de mufla terminal primaria unipolar uso interno paracabo 35/120mm2 isolacao 15/25kv em epr - borracha de silicone - Rev 01")</f>
        <v>FORNECIMENTO E INSTALÇÃO DE MUFLA TERMINAL PRIMARIA UNIPOLAR USO INTERNO PARACABO 35/120MM2 ISOLACAO 15/25KV EM EPR - BORRACHA DE SILICONE - REV 01</v>
      </c>
      <c r="E42" s="30" t="s">
        <v>77</v>
      </c>
      <c r="F42" s="29">
        <v>8.0</v>
      </c>
      <c r="G42" s="31">
        <v>61.32</v>
      </c>
      <c r="H42" s="31">
        <v>234.36</v>
      </c>
      <c r="I42" s="31">
        <v>295.68</v>
      </c>
      <c r="J42" s="31">
        <v>490.56</v>
      </c>
      <c r="K42" s="31">
        <v>1874.88</v>
      </c>
      <c r="L42" s="31">
        <v>2365.44</v>
      </c>
      <c r="M42" s="32" t="s">
        <v>139</v>
      </c>
    </row>
    <row r="43" ht="39.0" customHeight="1">
      <c r="A43" s="28" t="s">
        <v>140</v>
      </c>
      <c r="B43" s="29" t="s">
        <v>141</v>
      </c>
      <c r="C43" s="28" t="s">
        <v>76</v>
      </c>
      <c r="D43" s="28" t="str">
        <f>UPPER("Fornecimento de pára-raio de distribuição polimérico 12KV, c/ desligamento automático, resist. não linear")</f>
        <v>FORNECIMENTO DE PÁRA-RAIO DE DISTRIBUIÇÃO POLIMÉRICO 12KV, C/ DESLIGAMENTO AUTOMÁTICO, RESIST. NÃO LINEAR</v>
      </c>
      <c r="E43" s="30" t="s">
        <v>77</v>
      </c>
      <c r="F43" s="29">
        <v>3.0</v>
      </c>
      <c r="G43" s="31">
        <v>0.0</v>
      </c>
      <c r="H43" s="31">
        <v>268.0</v>
      </c>
      <c r="I43" s="31">
        <v>268.0</v>
      </c>
      <c r="J43" s="31">
        <v>0.0</v>
      </c>
      <c r="K43" s="31">
        <v>804.0</v>
      </c>
      <c r="L43" s="31">
        <v>804.0</v>
      </c>
      <c r="M43" s="32" t="s">
        <v>142</v>
      </c>
    </row>
    <row r="44" ht="25.5" customHeight="1">
      <c r="A44" s="28" t="s">
        <v>143</v>
      </c>
      <c r="B44" s="29" t="s">
        <v>144</v>
      </c>
      <c r="C44" s="28" t="s">
        <v>76</v>
      </c>
      <c r="D44" s="28" t="str">
        <f>UPPER("Eletroduto ferro galvanizado eletrolitico -  leve, d= 4"")")</f>
        <v>ELETRODUTO FERRO GALVANIZADO ELETROLITICO -  LEVE, D= 4")</v>
      </c>
      <c r="E44" s="30" t="s">
        <v>145</v>
      </c>
      <c r="F44" s="29">
        <v>6.0</v>
      </c>
      <c r="G44" s="31">
        <v>10.5</v>
      </c>
      <c r="H44" s="31">
        <v>186.01</v>
      </c>
      <c r="I44" s="31">
        <v>196.51</v>
      </c>
      <c r="J44" s="31">
        <v>63.0</v>
      </c>
      <c r="K44" s="31">
        <v>1116.06</v>
      </c>
      <c r="L44" s="31">
        <v>1179.06</v>
      </c>
      <c r="M44" s="32" t="s">
        <v>146</v>
      </c>
    </row>
    <row r="45" ht="24.0" customHeight="1">
      <c r="A45" s="28" t="s">
        <v>147</v>
      </c>
      <c r="B45" s="29" t="s">
        <v>148</v>
      </c>
      <c r="C45" s="28" t="s">
        <v>76</v>
      </c>
      <c r="D45" s="28" t="str">
        <f>UPPER("Luva para eletroduto galvanizado, diâm = 4"")")</f>
        <v>LUVA PARA ELETRODUTO GALVANIZADO, DIÂM = 4")</v>
      </c>
      <c r="E45" s="30" t="s">
        <v>77</v>
      </c>
      <c r="F45" s="29">
        <v>2.0</v>
      </c>
      <c r="G45" s="31">
        <v>17.51</v>
      </c>
      <c r="H45" s="31">
        <v>19.5</v>
      </c>
      <c r="I45" s="31">
        <v>37.01</v>
      </c>
      <c r="J45" s="31">
        <v>35.02</v>
      </c>
      <c r="K45" s="31">
        <v>39.0</v>
      </c>
      <c r="L45" s="31">
        <v>74.02</v>
      </c>
      <c r="M45" s="32" t="s">
        <v>64</v>
      </c>
    </row>
    <row r="46" ht="25.5" customHeight="1">
      <c r="A46" s="28" t="s">
        <v>149</v>
      </c>
      <c r="B46" s="29" t="s">
        <v>150</v>
      </c>
      <c r="C46" s="28" t="s">
        <v>76</v>
      </c>
      <c r="D46" s="28" t="str">
        <f>UPPER("Curva para eletroduto galvanizado, diâm = 4")</f>
        <v>CURVA PARA ELETRODUTO GALVANIZADO, DIÂM = 4</v>
      </c>
      <c r="E46" s="30" t="s">
        <v>77</v>
      </c>
      <c r="F46" s="29">
        <v>2.0</v>
      </c>
      <c r="G46" s="31">
        <v>9.8</v>
      </c>
      <c r="H46" s="31">
        <v>91.39</v>
      </c>
      <c r="I46" s="31">
        <v>101.19</v>
      </c>
      <c r="J46" s="31">
        <v>19.6</v>
      </c>
      <c r="K46" s="31">
        <v>182.78</v>
      </c>
      <c r="L46" s="31">
        <v>202.38</v>
      </c>
      <c r="M46" s="32" t="s">
        <v>151</v>
      </c>
    </row>
    <row r="47" ht="39.0" customHeight="1">
      <c r="A47" s="28" t="s">
        <v>152</v>
      </c>
      <c r="B47" s="29" t="s">
        <v>153</v>
      </c>
      <c r="C47" s="28" t="s">
        <v>76</v>
      </c>
      <c r="D47" s="28" t="str">
        <f>UPPER("Fixação de eletroduto vertical, com abraçadeira metálica rígida tipo u, fixada em perfilado em parede")</f>
        <v>FIXAÇÃO DE ELETRODUTO VERTICAL, COM ABRAÇADEIRA METÁLICA RÍGIDA TIPO U, FIXADA EM PERFILADO EM PAREDE</v>
      </c>
      <c r="E47" s="30" t="s">
        <v>145</v>
      </c>
      <c r="F47" s="29">
        <v>6.0</v>
      </c>
      <c r="G47" s="31">
        <v>5.53</v>
      </c>
      <c r="H47" s="31">
        <v>7.72</v>
      </c>
      <c r="I47" s="31">
        <v>13.25</v>
      </c>
      <c r="J47" s="31">
        <v>33.18</v>
      </c>
      <c r="K47" s="31">
        <v>46.32</v>
      </c>
      <c r="L47" s="31">
        <v>79.5</v>
      </c>
      <c r="M47" s="32" t="s">
        <v>154</v>
      </c>
    </row>
    <row r="48" ht="25.5" customHeight="1">
      <c r="A48" s="28" t="s">
        <v>155</v>
      </c>
      <c r="B48" s="29" t="s">
        <v>156</v>
      </c>
      <c r="C48" s="28" t="s">
        <v>76</v>
      </c>
      <c r="D48" s="28" t="str">
        <f>UPPER("Bucha com arruela em alumínio p/eletroduto 100mm, d=4"")")</f>
        <v>BUCHA COM ARRUELA EM ALUMÍNIO P/ELETRODUTO 100MM, D=4")</v>
      </c>
      <c r="E48" s="30" t="s">
        <v>77</v>
      </c>
      <c r="F48" s="29">
        <v>4.0</v>
      </c>
      <c r="G48" s="31">
        <v>0.34</v>
      </c>
      <c r="H48" s="31">
        <v>26.07</v>
      </c>
      <c r="I48" s="31">
        <v>26.41</v>
      </c>
      <c r="J48" s="31">
        <v>1.36</v>
      </c>
      <c r="K48" s="31">
        <v>104.28</v>
      </c>
      <c r="L48" s="31">
        <v>105.64</v>
      </c>
      <c r="M48" s="32" t="s">
        <v>157</v>
      </c>
    </row>
    <row r="49" ht="24.0" customHeight="1">
      <c r="A49" s="33" t="s">
        <v>158</v>
      </c>
      <c r="B49" s="33"/>
      <c r="C49" s="33"/>
      <c r="D49" s="33" t="s">
        <v>159</v>
      </c>
      <c r="E49" s="33"/>
      <c r="F49" s="34"/>
      <c r="G49" s="34"/>
      <c r="H49" s="33"/>
      <c r="I49" s="33"/>
      <c r="J49" s="33"/>
      <c r="K49" s="33"/>
      <c r="L49" s="35">
        <v>17028.72</v>
      </c>
      <c r="M49" s="36" t="s">
        <v>160</v>
      </c>
    </row>
    <row r="50" ht="25.5" customHeight="1">
      <c r="A50" s="28" t="s">
        <v>161</v>
      </c>
      <c r="B50" s="29" t="s">
        <v>162</v>
      </c>
      <c r="C50" s="28" t="s">
        <v>76</v>
      </c>
      <c r="D50" s="28" t="str">
        <f>UPPER("Remoção de chave seccionadora tripolar a óleo 13,8kv")</f>
        <v>REMOÇÃO DE CHAVE SECCIONADORA TRIPOLAR A ÓLEO 13,8KV</v>
      </c>
      <c r="E50" s="30" t="s">
        <v>77</v>
      </c>
      <c r="F50" s="29">
        <v>3.0</v>
      </c>
      <c r="G50" s="31">
        <v>0.0</v>
      </c>
      <c r="H50" s="31">
        <v>202.72</v>
      </c>
      <c r="I50" s="31">
        <v>202.72</v>
      </c>
      <c r="J50" s="31">
        <v>0.0</v>
      </c>
      <c r="K50" s="31">
        <v>608.16</v>
      </c>
      <c r="L50" s="31">
        <v>608.16</v>
      </c>
      <c r="M50" s="32" t="s">
        <v>163</v>
      </c>
    </row>
    <row r="51" ht="39.0" customHeight="1">
      <c r="A51" s="28" t="s">
        <v>164</v>
      </c>
      <c r="B51" s="29" t="s">
        <v>165</v>
      </c>
      <c r="C51" s="28" t="s">
        <v>76</v>
      </c>
      <c r="D51" s="28" t="str">
        <f>UPPER("Chave seccionadora monopolar 40a, manobra c/ carga acionamento por alavanca p/ quadro de dist de energia")</f>
        <v>CHAVE SECCIONADORA MONOPOLAR 40A, MANOBRA C/ CARGA ACIONAMENTO POR ALAVANCA P/ QUADRO DE DIST DE ENERGIA</v>
      </c>
      <c r="E51" s="30" t="s">
        <v>77</v>
      </c>
      <c r="F51" s="29">
        <v>3.0</v>
      </c>
      <c r="G51" s="31">
        <v>101.55</v>
      </c>
      <c r="H51" s="31">
        <v>202.14</v>
      </c>
      <c r="I51" s="31">
        <v>303.69</v>
      </c>
      <c r="J51" s="31">
        <v>304.65</v>
      </c>
      <c r="K51" s="31">
        <v>606.42</v>
      </c>
      <c r="L51" s="31">
        <v>911.07</v>
      </c>
      <c r="M51" s="32" t="s">
        <v>166</v>
      </c>
    </row>
    <row r="52" ht="25.5" customHeight="1">
      <c r="A52" s="28" t="s">
        <v>167</v>
      </c>
      <c r="B52" s="29" t="s">
        <v>168</v>
      </c>
      <c r="C52" s="28" t="s">
        <v>76</v>
      </c>
      <c r="D52" s="28" t="str">
        <f>UPPER("Fornecimento e instalação de chave seccionadora tripolar 15kvA - 400A")</f>
        <v>FORNECIMENTO E INSTALAÇÃO DE CHAVE SECCIONADORA TRIPOLAR 15KVA - 400A</v>
      </c>
      <c r="E52" s="30" t="s">
        <v>77</v>
      </c>
      <c r="F52" s="29">
        <v>3.0</v>
      </c>
      <c r="G52" s="31">
        <v>122.57</v>
      </c>
      <c r="H52" s="31">
        <v>2637.08</v>
      </c>
      <c r="I52" s="31">
        <v>2759.65</v>
      </c>
      <c r="J52" s="31">
        <v>367.71</v>
      </c>
      <c r="K52" s="31">
        <v>7911.24</v>
      </c>
      <c r="L52" s="31">
        <v>8278.95</v>
      </c>
      <c r="M52" s="32" t="s">
        <v>169</v>
      </c>
    </row>
    <row r="53" ht="25.5" customHeight="1">
      <c r="A53" s="28" t="s">
        <v>170</v>
      </c>
      <c r="B53" s="29" t="s">
        <v>171</v>
      </c>
      <c r="C53" s="28" t="s">
        <v>76</v>
      </c>
      <c r="D53" s="28" t="str">
        <f>UPPER("Prolongador e comando para acionamento da chave seccionadora")</f>
        <v>PROLONGADOR E COMANDO PARA ACIONAMENTO DA CHAVE SECCIONADORA</v>
      </c>
      <c r="E53" s="30" t="s">
        <v>172</v>
      </c>
      <c r="F53" s="29">
        <v>3.0</v>
      </c>
      <c r="G53" s="31">
        <v>35.02</v>
      </c>
      <c r="H53" s="31">
        <v>829.25</v>
      </c>
      <c r="I53" s="31">
        <v>864.27</v>
      </c>
      <c r="J53" s="31">
        <v>105.06</v>
      </c>
      <c r="K53" s="31">
        <v>2487.75</v>
      </c>
      <c r="L53" s="31">
        <v>2592.81</v>
      </c>
      <c r="M53" s="32" t="s">
        <v>173</v>
      </c>
    </row>
    <row r="54" ht="24.0" customHeight="1">
      <c r="A54" s="28" t="s">
        <v>174</v>
      </c>
      <c r="B54" s="29" t="s">
        <v>175</v>
      </c>
      <c r="C54" s="28" t="s">
        <v>76</v>
      </c>
      <c r="D54" s="28" t="str">
        <f>UPPER("Suporte para punho de manobra")</f>
        <v>SUPORTE PARA PUNHO DE MANOBRA</v>
      </c>
      <c r="E54" s="30" t="s">
        <v>77</v>
      </c>
      <c r="F54" s="29">
        <v>3.0</v>
      </c>
      <c r="G54" s="31">
        <v>70.04</v>
      </c>
      <c r="H54" s="31">
        <v>127.75</v>
      </c>
      <c r="I54" s="31">
        <v>197.79</v>
      </c>
      <c r="J54" s="31">
        <v>210.12</v>
      </c>
      <c r="K54" s="31">
        <v>383.25</v>
      </c>
      <c r="L54" s="31">
        <v>593.37</v>
      </c>
      <c r="M54" s="32" t="s">
        <v>176</v>
      </c>
    </row>
    <row r="55" ht="24.0" customHeight="1">
      <c r="A55" s="28" t="s">
        <v>177</v>
      </c>
      <c r="B55" s="29" t="s">
        <v>178</v>
      </c>
      <c r="C55" s="28" t="s">
        <v>76</v>
      </c>
      <c r="D55" s="28" t="str">
        <f>UPPER("Punho de manobra com bloqueio kirk")</f>
        <v>PUNHO DE MANOBRA COM BLOQUEIO KIRK</v>
      </c>
      <c r="E55" s="30" t="s">
        <v>77</v>
      </c>
      <c r="F55" s="29">
        <v>3.0</v>
      </c>
      <c r="G55" s="31">
        <v>332.69</v>
      </c>
      <c r="H55" s="31">
        <v>1015.43</v>
      </c>
      <c r="I55" s="31">
        <v>1348.12</v>
      </c>
      <c r="J55" s="31">
        <v>998.07</v>
      </c>
      <c r="K55" s="31">
        <v>3046.29</v>
      </c>
      <c r="L55" s="31">
        <v>4044.36</v>
      </c>
      <c r="M55" s="32" t="s">
        <v>179</v>
      </c>
    </row>
    <row r="56" ht="24.0" customHeight="1">
      <c r="A56" s="33" t="s">
        <v>180</v>
      </c>
      <c r="B56" s="33"/>
      <c r="C56" s="33"/>
      <c r="D56" s="33" t="s">
        <v>181</v>
      </c>
      <c r="E56" s="33"/>
      <c r="F56" s="34"/>
      <c r="G56" s="34"/>
      <c r="H56" s="33"/>
      <c r="I56" s="33"/>
      <c r="J56" s="33"/>
      <c r="K56" s="33"/>
      <c r="L56" s="35">
        <v>2394.34</v>
      </c>
      <c r="M56" s="36" t="s">
        <v>182</v>
      </c>
    </row>
    <row r="57" ht="25.5" customHeight="1">
      <c r="A57" s="28" t="s">
        <v>183</v>
      </c>
      <c r="B57" s="29" t="s">
        <v>184</v>
      </c>
      <c r="C57" s="28" t="s">
        <v>76</v>
      </c>
      <c r="D57" s="28" t="str">
        <f>UPPER("Mão-de-obra para manutenção de transformador trifásico")</f>
        <v>MÃO-DE-OBRA PARA MANUTENÇÃO DE TRANSFORMADOR TRIFÁSICO</v>
      </c>
      <c r="E57" s="30" t="s">
        <v>77</v>
      </c>
      <c r="F57" s="29">
        <v>2.0</v>
      </c>
      <c r="G57" s="31">
        <v>0.0</v>
      </c>
      <c r="H57" s="31">
        <v>449.8</v>
      </c>
      <c r="I57" s="31">
        <v>449.8</v>
      </c>
      <c r="J57" s="31">
        <v>0.0</v>
      </c>
      <c r="K57" s="31">
        <v>899.6</v>
      </c>
      <c r="L57" s="31">
        <v>899.6</v>
      </c>
      <c r="M57" s="32" t="s">
        <v>185</v>
      </c>
    </row>
    <row r="58" ht="25.5" customHeight="1">
      <c r="A58" s="28" t="s">
        <v>186</v>
      </c>
      <c r="B58" s="29" t="s">
        <v>187</v>
      </c>
      <c r="C58" s="28" t="s">
        <v>56</v>
      </c>
      <c r="D58" s="28" t="s">
        <v>188</v>
      </c>
      <c r="E58" s="30" t="s">
        <v>58</v>
      </c>
      <c r="F58" s="29">
        <v>1.0</v>
      </c>
      <c r="G58" s="31">
        <v>1381.28</v>
      </c>
      <c r="H58" s="31">
        <v>113.46</v>
      </c>
      <c r="I58" s="31">
        <v>1494.74</v>
      </c>
      <c r="J58" s="31">
        <v>1381.28</v>
      </c>
      <c r="K58" s="31">
        <v>113.46</v>
      </c>
      <c r="L58" s="31">
        <v>1494.74</v>
      </c>
      <c r="M58" s="32" t="s">
        <v>189</v>
      </c>
    </row>
    <row r="59" ht="24.0" customHeight="1">
      <c r="A59" s="33" t="s">
        <v>190</v>
      </c>
      <c r="B59" s="33"/>
      <c r="C59" s="33"/>
      <c r="D59" s="33" t="s">
        <v>191</v>
      </c>
      <c r="E59" s="33"/>
      <c r="F59" s="34"/>
      <c r="G59" s="34"/>
      <c r="H59" s="33"/>
      <c r="I59" s="33"/>
      <c r="J59" s="33"/>
      <c r="K59" s="33"/>
      <c r="L59" s="35">
        <v>165.68</v>
      </c>
      <c r="M59" s="36" t="s">
        <v>192</v>
      </c>
    </row>
    <row r="60" ht="25.5" customHeight="1">
      <c r="A60" s="28" t="s">
        <v>193</v>
      </c>
      <c r="B60" s="29" t="s">
        <v>194</v>
      </c>
      <c r="C60" s="28" t="s">
        <v>76</v>
      </c>
      <c r="D60" s="28" t="str">
        <f>UPPER("Disjuntor termomagnetico tripolar  70 A, padrão DIN (Europeu - linha branca),curva C, 10KA")</f>
        <v>DISJUNTOR TERMOMAGNETICO TRIPOLAR  70 A, PADRÃO DIN (EUROPEU - LINHA BRANCA),CURVA C, 10KA</v>
      </c>
      <c r="E60" s="30" t="s">
        <v>77</v>
      </c>
      <c r="F60" s="29">
        <v>1.0</v>
      </c>
      <c r="G60" s="31">
        <v>35.02</v>
      </c>
      <c r="H60" s="31">
        <v>130.66</v>
      </c>
      <c r="I60" s="31">
        <v>165.68</v>
      </c>
      <c r="J60" s="31">
        <v>35.02</v>
      </c>
      <c r="K60" s="31">
        <v>130.66</v>
      </c>
      <c r="L60" s="31">
        <v>165.68</v>
      </c>
      <c r="M60" s="32" t="s">
        <v>192</v>
      </c>
    </row>
    <row r="61" ht="25.5" customHeight="1">
      <c r="A61" s="24" t="s">
        <v>195</v>
      </c>
      <c r="B61" s="24"/>
      <c r="C61" s="24"/>
      <c r="D61" s="24" t="s">
        <v>196</v>
      </c>
      <c r="E61" s="24"/>
      <c r="F61" s="25"/>
      <c r="G61" s="25"/>
      <c r="H61" s="24"/>
      <c r="I61" s="24"/>
      <c r="J61" s="24"/>
      <c r="K61" s="24"/>
      <c r="L61" s="37">
        <v>11255.48</v>
      </c>
      <c r="M61" s="27" t="s">
        <v>197</v>
      </c>
    </row>
    <row r="62" ht="64.5" customHeight="1">
      <c r="A62" s="28" t="s">
        <v>198</v>
      </c>
      <c r="B62" s="29" t="s">
        <v>199</v>
      </c>
      <c r="C62" s="28" t="s">
        <v>76</v>
      </c>
      <c r="D62" s="28" t="str">
        <f>UPPER("Fornecimento e montagem de quadro de comando partida direta 5 CV 220V em chapa de ferro, 50x40x20cm, contendo disjuntores, relé, contatores, chave seletora, botão pulso, sinaleiros e bornes ")</f>
        <v>FORNECIMENTO E MONTAGEM DE QUADRO DE COMANDO PARTIDA DIRETA 5 CV 220V EM CHAPA DE FERRO, 50X40X20CM, CONTENDO DISJUNTORES, RELÉ, CONTATORES, CHAVE SELETORA, BOTÃO PULSO, SINALEIROS E BORNES </v>
      </c>
      <c r="E62" s="30" t="s">
        <v>77</v>
      </c>
      <c r="F62" s="29">
        <v>1.0</v>
      </c>
      <c r="G62" s="31">
        <v>70.04</v>
      </c>
      <c r="H62" s="31">
        <v>1772.07</v>
      </c>
      <c r="I62" s="31">
        <v>1842.11</v>
      </c>
      <c r="J62" s="31">
        <v>70.04</v>
      </c>
      <c r="K62" s="31">
        <v>1772.07</v>
      </c>
      <c r="L62" s="31">
        <v>1842.11</v>
      </c>
      <c r="M62" s="32" t="s">
        <v>200</v>
      </c>
    </row>
    <row r="63" ht="24.0" customHeight="1">
      <c r="A63" s="28" t="s">
        <v>201</v>
      </c>
      <c r="B63" s="29" t="s">
        <v>202</v>
      </c>
      <c r="C63" s="28" t="s">
        <v>76</v>
      </c>
      <c r="D63" s="28" t="str">
        <f>UPPER("Botão de comando 22,5mm")</f>
        <v>BOTÃO DE COMANDO 22,5MM</v>
      </c>
      <c r="E63" s="30" t="s">
        <v>77</v>
      </c>
      <c r="F63" s="29">
        <v>2.0</v>
      </c>
      <c r="G63" s="31">
        <v>18.97</v>
      </c>
      <c r="H63" s="31">
        <v>57.63</v>
      </c>
      <c r="I63" s="31">
        <v>76.6</v>
      </c>
      <c r="J63" s="31">
        <v>37.94</v>
      </c>
      <c r="K63" s="31">
        <v>115.26</v>
      </c>
      <c r="L63" s="31">
        <v>153.2</v>
      </c>
      <c r="M63" s="32" t="s">
        <v>203</v>
      </c>
    </row>
    <row r="64" ht="24.0" customHeight="1">
      <c r="A64" s="28" t="s">
        <v>204</v>
      </c>
      <c r="B64" s="29" t="s">
        <v>205</v>
      </c>
      <c r="C64" s="28" t="s">
        <v>76</v>
      </c>
      <c r="D64" s="28" t="str">
        <f>UPPER("Sinalizador 22,5 mm")</f>
        <v>SINALIZADOR 22,5 MM</v>
      </c>
      <c r="E64" s="30" t="s">
        <v>77</v>
      </c>
      <c r="F64" s="29">
        <v>2.0</v>
      </c>
      <c r="G64" s="31">
        <v>0.0</v>
      </c>
      <c r="H64" s="31">
        <v>31.2</v>
      </c>
      <c r="I64" s="31">
        <v>31.2</v>
      </c>
      <c r="J64" s="31">
        <v>0.0</v>
      </c>
      <c r="K64" s="31">
        <v>62.4</v>
      </c>
      <c r="L64" s="31">
        <v>62.4</v>
      </c>
      <c r="M64" s="32" t="s">
        <v>206</v>
      </c>
    </row>
    <row r="65" ht="25.5" customHeight="1">
      <c r="A65" s="28" t="s">
        <v>207</v>
      </c>
      <c r="B65" s="29" t="s">
        <v>208</v>
      </c>
      <c r="C65" s="28" t="s">
        <v>76</v>
      </c>
      <c r="D65" s="28" t="str">
        <f>UPPER("Conector parafuso fendido para cabo  6 mm2 - Fornecimento")</f>
        <v>CONECTOR PARAFUSO FENDIDO PARA CABO  6 MM2 - FORNECIMENTO</v>
      </c>
      <c r="E65" s="30" t="s">
        <v>172</v>
      </c>
      <c r="F65" s="29">
        <v>16.0</v>
      </c>
      <c r="G65" s="31">
        <v>0.0</v>
      </c>
      <c r="H65" s="31">
        <v>5.27</v>
      </c>
      <c r="I65" s="31">
        <v>5.27</v>
      </c>
      <c r="J65" s="31">
        <v>0.0</v>
      </c>
      <c r="K65" s="31">
        <v>84.32</v>
      </c>
      <c r="L65" s="31">
        <v>84.32</v>
      </c>
      <c r="M65" s="32" t="s">
        <v>154</v>
      </c>
    </row>
    <row r="66" ht="25.5" customHeight="1">
      <c r="A66" s="28" t="s">
        <v>209</v>
      </c>
      <c r="B66" s="29" t="s">
        <v>210</v>
      </c>
      <c r="C66" s="28" t="s">
        <v>56</v>
      </c>
      <c r="D66" s="28" t="s">
        <v>211</v>
      </c>
      <c r="E66" s="30" t="s">
        <v>145</v>
      </c>
      <c r="F66" s="29">
        <v>90.0</v>
      </c>
      <c r="G66" s="31">
        <v>4.34</v>
      </c>
      <c r="H66" s="31">
        <v>30.24</v>
      </c>
      <c r="I66" s="31">
        <v>34.58</v>
      </c>
      <c r="J66" s="31">
        <v>390.6</v>
      </c>
      <c r="K66" s="31">
        <v>2721.6</v>
      </c>
      <c r="L66" s="31">
        <v>3112.2</v>
      </c>
      <c r="M66" s="32" t="s">
        <v>212</v>
      </c>
    </row>
    <row r="67" ht="39.0" customHeight="1">
      <c r="A67" s="28" t="s">
        <v>213</v>
      </c>
      <c r="B67" s="29" t="s">
        <v>214</v>
      </c>
      <c r="C67" s="28" t="s">
        <v>25</v>
      </c>
      <c r="D67" s="28" t="s">
        <v>215</v>
      </c>
      <c r="E67" s="30" t="s">
        <v>63</v>
      </c>
      <c r="F67" s="29">
        <v>60.0</v>
      </c>
      <c r="G67" s="31">
        <v>10.97</v>
      </c>
      <c r="H67" s="31">
        <v>44.34</v>
      </c>
      <c r="I67" s="31">
        <v>55.31</v>
      </c>
      <c r="J67" s="31">
        <v>658.2</v>
      </c>
      <c r="K67" s="31">
        <v>2660.4</v>
      </c>
      <c r="L67" s="31">
        <v>3318.6</v>
      </c>
      <c r="M67" s="32" t="s">
        <v>216</v>
      </c>
    </row>
    <row r="68" ht="39.0" customHeight="1">
      <c r="A68" s="28" t="s">
        <v>217</v>
      </c>
      <c r="B68" s="29" t="s">
        <v>218</v>
      </c>
      <c r="C68" s="28" t="s">
        <v>25</v>
      </c>
      <c r="D68" s="28" t="s">
        <v>219</v>
      </c>
      <c r="E68" s="30" t="s">
        <v>58</v>
      </c>
      <c r="F68" s="29">
        <v>10.0</v>
      </c>
      <c r="G68" s="31">
        <v>12.06</v>
      </c>
      <c r="H68" s="31">
        <v>23.91</v>
      </c>
      <c r="I68" s="31">
        <v>35.97</v>
      </c>
      <c r="J68" s="31">
        <v>120.6</v>
      </c>
      <c r="K68" s="31">
        <v>239.1</v>
      </c>
      <c r="L68" s="31">
        <v>359.7</v>
      </c>
      <c r="M68" s="32" t="s">
        <v>41</v>
      </c>
    </row>
    <row r="69" ht="39.0" customHeight="1">
      <c r="A69" s="28" t="s">
        <v>220</v>
      </c>
      <c r="B69" s="29" t="s">
        <v>221</v>
      </c>
      <c r="C69" s="28" t="s">
        <v>25</v>
      </c>
      <c r="D69" s="28" t="s">
        <v>222</v>
      </c>
      <c r="E69" s="30" t="s">
        <v>58</v>
      </c>
      <c r="F69" s="29">
        <v>10.0</v>
      </c>
      <c r="G69" s="31">
        <v>5.05</v>
      </c>
      <c r="H69" s="31">
        <v>3.64</v>
      </c>
      <c r="I69" s="31">
        <v>8.69</v>
      </c>
      <c r="J69" s="31">
        <v>50.5</v>
      </c>
      <c r="K69" s="31">
        <v>36.4</v>
      </c>
      <c r="L69" s="31">
        <v>86.9</v>
      </c>
      <c r="M69" s="32" t="s">
        <v>154</v>
      </c>
    </row>
    <row r="70" ht="25.5" customHeight="1">
      <c r="A70" s="28" t="s">
        <v>223</v>
      </c>
      <c r="B70" s="29" t="s">
        <v>224</v>
      </c>
      <c r="C70" s="28" t="s">
        <v>56</v>
      </c>
      <c r="D70" s="28" t="s">
        <v>225</v>
      </c>
      <c r="E70" s="30" t="s">
        <v>58</v>
      </c>
      <c r="F70" s="29">
        <v>300.0</v>
      </c>
      <c r="G70" s="31">
        <v>0.83</v>
      </c>
      <c r="H70" s="31">
        <v>0.55</v>
      </c>
      <c r="I70" s="31">
        <v>1.38</v>
      </c>
      <c r="J70" s="31">
        <v>249.0</v>
      </c>
      <c r="K70" s="31">
        <v>165.0</v>
      </c>
      <c r="L70" s="31">
        <v>414.0</v>
      </c>
      <c r="M70" s="32" t="s">
        <v>226</v>
      </c>
    </row>
    <row r="71" ht="51.75" customHeight="1">
      <c r="A71" s="28" t="s">
        <v>227</v>
      </c>
      <c r="B71" s="29" t="s">
        <v>228</v>
      </c>
      <c r="C71" s="28" t="s">
        <v>56</v>
      </c>
      <c r="D71" s="28" t="s">
        <v>229</v>
      </c>
      <c r="E71" s="30" t="s">
        <v>63</v>
      </c>
      <c r="F71" s="29">
        <v>60.0</v>
      </c>
      <c r="G71" s="31">
        <v>4.77</v>
      </c>
      <c r="H71" s="31">
        <v>13.44</v>
      </c>
      <c r="I71" s="31">
        <v>18.21</v>
      </c>
      <c r="J71" s="31">
        <v>286.2</v>
      </c>
      <c r="K71" s="31">
        <v>806.4</v>
      </c>
      <c r="L71" s="31">
        <v>1092.6</v>
      </c>
      <c r="M71" s="32" t="s">
        <v>230</v>
      </c>
    </row>
    <row r="72" ht="25.5" customHeight="1">
      <c r="A72" s="28" t="s">
        <v>231</v>
      </c>
      <c r="B72" s="29" t="s">
        <v>232</v>
      </c>
      <c r="C72" s="28" t="s">
        <v>25</v>
      </c>
      <c r="D72" s="28" t="s">
        <v>233</v>
      </c>
      <c r="E72" s="30" t="s">
        <v>63</v>
      </c>
      <c r="F72" s="29">
        <v>12.0</v>
      </c>
      <c r="G72" s="31">
        <v>5.97</v>
      </c>
      <c r="H72" s="31">
        <v>2.1</v>
      </c>
      <c r="I72" s="31">
        <v>8.07</v>
      </c>
      <c r="J72" s="31">
        <v>71.64</v>
      </c>
      <c r="K72" s="31">
        <v>25.2</v>
      </c>
      <c r="L72" s="31">
        <v>96.84</v>
      </c>
      <c r="M72" s="32" t="s">
        <v>59</v>
      </c>
    </row>
    <row r="73" ht="39.0" customHeight="1">
      <c r="A73" s="28" t="s">
        <v>234</v>
      </c>
      <c r="B73" s="29" t="s">
        <v>235</v>
      </c>
      <c r="C73" s="28" t="s">
        <v>25</v>
      </c>
      <c r="D73" s="28" t="s">
        <v>236</v>
      </c>
      <c r="E73" s="30" t="s">
        <v>63</v>
      </c>
      <c r="F73" s="29">
        <v>12.0</v>
      </c>
      <c r="G73" s="31">
        <v>9.63</v>
      </c>
      <c r="H73" s="31">
        <v>5.96</v>
      </c>
      <c r="I73" s="31">
        <v>15.59</v>
      </c>
      <c r="J73" s="31">
        <v>115.56</v>
      </c>
      <c r="K73" s="31">
        <v>71.52</v>
      </c>
      <c r="L73" s="31">
        <v>187.08</v>
      </c>
      <c r="M73" s="32" t="s">
        <v>237</v>
      </c>
    </row>
    <row r="74" ht="25.5" customHeight="1">
      <c r="A74" s="28" t="s">
        <v>238</v>
      </c>
      <c r="B74" s="29" t="s">
        <v>239</v>
      </c>
      <c r="C74" s="28" t="s">
        <v>25</v>
      </c>
      <c r="D74" s="28" t="s">
        <v>240</v>
      </c>
      <c r="E74" s="30" t="s">
        <v>58</v>
      </c>
      <c r="F74" s="29">
        <v>1.0</v>
      </c>
      <c r="G74" s="31">
        <v>25.78</v>
      </c>
      <c r="H74" s="31">
        <v>9.03</v>
      </c>
      <c r="I74" s="31">
        <v>34.81</v>
      </c>
      <c r="J74" s="31">
        <v>25.78</v>
      </c>
      <c r="K74" s="31">
        <v>9.03</v>
      </c>
      <c r="L74" s="31">
        <v>34.81</v>
      </c>
      <c r="M74" s="32" t="s">
        <v>241</v>
      </c>
    </row>
    <row r="75" ht="24.0" customHeight="1">
      <c r="A75" s="28" t="s">
        <v>242</v>
      </c>
      <c r="B75" s="38" t="s">
        <v>243</v>
      </c>
      <c r="C75" s="39" t="s">
        <v>56</v>
      </c>
      <c r="D75" s="39" t="s">
        <v>244</v>
      </c>
      <c r="E75" s="30" t="s">
        <v>58</v>
      </c>
      <c r="F75" s="29">
        <v>1.0</v>
      </c>
      <c r="G75" s="40">
        <v>299.36</v>
      </c>
      <c r="H75" s="40">
        <v>111.36</v>
      </c>
      <c r="I75" s="40">
        <v>410.72</v>
      </c>
      <c r="J75" s="40">
        <v>299.36</v>
      </c>
      <c r="K75" s="40">
        <v>111.36</v>
      </c>
      <c r="L75" s="40">
        <v>410.72</v>
      </c>
      <c r="M75" s="32" t="s">
        <v>226</v>
      </c>
    </row>
    <row r="76" ht="24.0" customHeight="1">
      <c r="A76" s="24" t="s">
        <v>245</v>
      </c>
      <c r="B76" s="24"/>
      <c r="C76" s="24"/>
      <c r="D76" s="24" t="s">
        <v>246</v>
      </c>
      <c r="E76" s="24"/>
      <c r="F76" s="25"/>
      <c r="G76" s="25"/>
      <c r="H76" s="24"/>
      <c r="I76" s="24"/>
      <c r="J76" s="24"/>
      <c r="K76" s="24"/>
      <c r="L76" s="26">
        <v>16879.8</v>
      </c>
      <c r="M76" s="27" t="s">
        <v>247</v>
      </c>
    </row>
    <row r="77" ht="51.75" customHeight="1">
      <c r="A77" s="28" t="s">
        <v>248</v>
      </c>
      <c r="B77" s="29" t="s">
        <v>249</v>
      </c>
      <c r="C77" s="28" t="s">
        <v>76</v>
      </c>
      <c r="D77" s="28" t="str">
        <f>UPPER("Laudo de Vistoria de SPDA e ART com medição de resistência Ôhmica do solo, medição de continuidade elétrica, exclusive deslocamento de equipe técnica - Rev 01")</f>
        <v>LAUDO DE VISTORIA DE SPDA E ART COM MEDIÇÃO DE RESISTÊNCIA ÔHMICA DO SOLO, MEDIÇÃO DE CONTINUIDADE ELÉTRICA, EXCLUSIVE DESLOCAMENTO DE EQUIPE TÉCNICA - REV 01</v>
      </c>
      <c r="E77" s="30" t="s">
        <v>77</v>
      </c>
      <c r="F77" s="29">
        <v>2.0</v>
      </c>
      <c r="G77" s="31">
        <v>0.0</v>
      </c>
      <c r="H77" s="31">
        <v>1500.0</v>
      </c>
      <c r="I77" s="31">
        <v>1500.0</v>
      </c>
      <c r="J77" s="31">
        <v>0.0</v>
      </c>
      <c r="K77" s="31">
        <v>3000.0</v>
      </c>
      <c r="L77" s="31">
        <v>3000.0</v>
      </c>
      <c r="M77" s="32" t="s">
        <v>250</v>
      </c>
    </row>
    <row r="78" ht="39.0" customHeight="1">
      <c r="A78" s="28" t="s">
        <v>251</v>
      </c>
      <c r="B78" s="29" t="s">
        <v>252</v>
      </c>
      <c r="C78" s="28" t="s">
        <v>25</v>
      </c>
      <c r="D78" s="28" t="s">
        <v>253</v>
      </c>
      <c r="E78" s="30" t="s">
        <v>58</v>
      </c>
      <c r="F78" s="29">
        <v>20.0</v>
      </c>
      <c r="G78" s="31">
        <v>11.61</v>
      </c>
      <c r="H78" s="31">
        <v>14.7</v>
      </c>
      <c r="I78" s="31">
        <v>26.31</v>
      </c>
      <c r="J78" s="31">
        <v>232.2</v>
      </c>
      <c r="K78" s="31">
        <v>294.0</v>
      </c>
      <c r="L78" s="31">
        <v>526.2</v>
      </c>
      <c r="M78" s="32" t="s">
        <v>254</v>
      </c>
    </row>
    <row r="79" ht="25.5" customHeight="1">
      <c r="A79" s="28" t="s">
        <v>255</v>
      </c>
      <c r="B79" s="29" t="s">
        <v>256</v>
      </c>
      <c r="C79" s="28" t="s">
        <v>25</v>
      </c>
      <c r="D79" s="28" t="s">
        <v>257</v>
      </c>
      <c r="E79" s="30" t="s">
        <v>63</v>
      </c>
      <c r="F79" s="29">
        <v>30.0</v>
      </c>
      <c r="G79" s="31">
        <v>17.02</v>
      </c>
      <c r="H79" s="31">
        <v>54.31</v>
      </c>
      <c r="I79" s="31">
        <v>71.33</v>
      </c>
      <c r="J79" s="31">
        <v>510.6</v>
      </c>
      <c r="K79" s="31">
        <v>1629.3</v>
      </c>
      <c r="L79" s="31">
        <v>2139.9</v>
      </c>
      <c r="M79" s="32" t="s">
        <v>258</v>
      </c>
    </row>
    <row r="80" ht="25.5" customHeight="1">
      <c r="A80" s="28" t="s">
        <v>259</v>
      </c>
      <c r="B80" s="29" t="s">
        <v>260</v>
      </c>
      <c r="C80" s="28" t="s">
        <v>25</v>
      </c>
      <c r="D80" s="28" t="s">
        <v>261</v>
      </c>
      <c r="E80" s="30" t="s">
        <v>63</v>
      </c>
      <c r="F80" s="29">
        <v>100.0</v>
      </c>
      <c r="G80" s="31">
        <v>19.66</v>
      </c>
      <c r="H80" s="31">
        <v>72.73</v>
      </c>
      <c r="I80" s="31">
        <v>92.39</v>
      </c>
      <c r="J80" s="31">
        <v>1966.0</v>
      </c>
      <c r="K80" s="31">
        <v>7273.0</v>
      </c>
      <c r="L80" s="31">
        <v>9239.0</v>
      </c>
      <c r="M80" s="32" t="s">
        <v>262</v>
      </c>
    </row>
    <row r="81" ht="25.5" customHeight="1">
      <c r="A81" s="28" t="s">
        <v>263</v>
      </c>
      <c r="B81" s="29" t="s">
        <v>264</v>
      </c>
      <c r="C81" s="28" t="s">
        <v>25</v>
      </c>
      <c r="D81" s="28" t="s">
        <v>265</v>
      </c>
      <c r="E81" s="30" t="s">
        <v>58</v>
      </c>
      <c r="F81" s="29">
        <v>5.0</v>
      </c>
      <c r="G81" s="31">
        <v>5.77</v>
      </c>
      <c r="H81" s="31">
        <v>44.5</v>
      </c>
      <c r="I81" s="31">
        <v>50.27</v>
      </c>
      <c r="J81" s="31">
        <v>28.85</v>
      </c>
      <c r="K81" s="31">
        <v>222.5</v>
      </c>
      <c r="L81" s="31">
        <v>251.35</v>
      </c>
      <c r="M81" s="32" t="s">
        <v>266</v>
      </c>
    </row>
    <row r="82" ht="51.75" customHeight="1">
      <c r="A82" s="28" t="s">
        <v>267</v>
      </c>
      <c r="B82" s="29" t="s">
        <v>268</v>
      </c>
      <c r="C82" s="28" t="s">
        <v>25</v>
      </c>
      <c r="D82" s="28" t="s">
        <v>269</v>
      </c>
      <c r="E82" s="30" t="s">
        <v>58</v>
      </c>
      <c r="F82" s="29">
        <v>5.0</v>
      </c>
      <c r="G82" s="31">
        <v>6.96</v>
      </c>
      <c r="H82" s="31">
        <v>11.62</v>
      </c>
      <c r="I82" s="31">
        <v>18.58</v>
      </c>
      <c r="J82" s="31">
        <v>34.8</v>
      </c>
      <c r="K82" s="31">
        <v>58.1</v>
      </c>
      <c r="L82" s="31">
        <v>92.9</v>
      </c>
      <c r="M82" s="32" t="s">
        <v>59</v>
      </c>
    </row>
    <row r="83" ht="25.5" customHeight="1">
      <c r="A83" s="28" t="s">
        <v>270</v>
      </c>
      <c r="B83" s="29" t="s">
        <v>271</v>
      </c>
      <c r="C83" s="28" t="s">
        <v>25</v>
      </c>
      <c r="D83" s="28" t="s">
        <v>272</v>
      </c>
      <c r="E83" s="30" t="s">
        <v>58</v>
      </c>
      <c r="F83" s="29">
        <v>5.0</v>
      </c>
      <c r="G83" s="31">
        <v>9.28</v>
      </c>
      <c r="H83" s="31">
        <v>98.56</v>
      </c>
      <c r="I83" s="31">
        <v>107.84</v>
      </c>
      <c r="J83" s="31">
        <v>46.4</v>
      </c>
      <c r="K83" s="31">
        <v>492.8</v>
      </c>
      <c r="L83" s="31">
        <v>539.2</v>
      </c>
      <c r="M83" s="32" t="s">
        <v>273</v>
      </c>
    </row>
    <row r="84" ht="24.0" customHeight="1">
      <c r="A84" s="28" t="s">
        <v>274</v>
      </c>
      <c r="B84" s="29" t="s">
        <v>275</v>
      </c>
      <c r="C84" s="28" t="s">
        <v>25</v>
      </c>
      <c r="D84" s="28" t="s">
        <v>276</v>
      </c>
      <c r="E84" s="30" t="s">
        <v>277</v>
      </c>
      <c r="F84" s="29">
        <v>9.0</v>
      </c>
      <c r="G84" s="31">
        <v>60.99</v>
      </c>
      <c r="H84" s="31">
        <v>27.06</v>
      </c>
      <c r="I84" s="31">
        <v>88.05</v>
      </c>
      <c r="J84" s="31">
        <v>548.91</v>
      </c>
      <c r="K84" s="31">
        <v>243.54</v>
      </c>
      <c r="L84" s="31">
        <v>792.45</v>
      </c>
      <c r="M84" s="32" t="s">
        <v>278</v>
      </c>
    </row>
    <row r="85" ht="51.75" customHeight="1">
      <c r="A85" s="28" t="s">
        <v>279</v>
      </c>
      <c r="B85" s="29" t="s">
        <v>280</v>
      </c>
      <c r="C85" s="28" t="s">
        <v>25</v>
      </c>
      <c r="D85" s="28" t="s">
        <v>281</v>
      </c>
      <c r="E85" s="30" t="s">
        <v>52</v>
      </c>
      <c r="F85" s="29">
        <v>7.5</v>
      </c>
      <c r="G85" s="31">
        <v>22.65</v>
      </c>
      <c r="H85" s="31">
        <v>17.19</v>
      </c>
      <c r="I85" s="31">
        <v>39.84</v>
      </c>
      <c r="J85" s="31">
        <v>169.875</v>
      </c>
      <c r="K85" s="31">
        <v>128.925</v>
      </c>
      <c r="L85" s="31">
        <v>298.8</v>
      </c>
      <c r="M85" s="32" t="s">
        <v>282</v>
      </c>
    </row>
    <row r="86" ht="24.0" customHeight="1">
      <c r="A86" s="24" t="s">
        <v>283</v>
      </c>
      <c r="B86" s="24"/>
      <c r="C86" s="24"/>
      <c r="D86" s="24" t="s">
        <v>284</v>
      </c>
      <c r="E86" s="24"/>
      <c r="F86" s="25"/>
      <c r="G86" s="25"/>
      <c r="H86" s="24"/>
      <c r="I86" s="24"/>
      <c r="J86" s="24"/>
      <c r="K86" s="24"/>
      <c r="L86" s="26">
        <v>476.43</v>
      </c>
      <c r="M86" s="27" t="s">
        <v>285</v>
      </c>
    </row>
    <row r="87" ht="25.5" customHeight="1">
      <c r="A87" s="28" t="s">
        <v>286</v>
      </c>
      <c r="B87" s="29" t="s">
        <v>287</v>
      </c>
      <c r="C87" s="28" t="s">
        <v>25</v>
      </c>
      <c r="D87" s="28" t="s">
        <v>288</v>
      </c>
      <c r="E87" s="30" t="s">
        <v>52</v>
      </c>
      <c r="F87" s="29">
        <v>3.0</v>
      </c>
      <c r="G87" s="31">
        <v>8.32</v>
      </c>
      <c r="H87" s="31">
        <v>3.44</v>
      </c>
      <c r="I87" s="31">
        <v>11.76</v>
      </c>
      <c r="J87" s="31">
        <v>24.96</v>
      </c>
      <c r="K87" s="31">
        <v>10.32</v>
      </c>
      <c r="L87" s="31">
        <v>35.28</v>
      </c>
      <c r="M87" s="32" t="s">
        <v>241</v>
      </c>
    </row>
    <row r="88" ht="25.5" customHeight="1">
      <c r="A88" s="28" t="s">
        <v>289</v>
      </c>
      <c r="B88" s="29" t="s">
        <v>290</v>
      </c>
      <c r="C88" s="28" t="s">
        <v>76</v>
      </c>
      <c r="D88" s="28" t="str">
        <f>UPPER("Tampa de concreto para caixas de passagem 0,80x0,80mx0,07m")</f>
        <v>TAMPA DE CONCRETO PARA CAIXAS DE PASSAGEM 0,80X0,80MX0,07M</v>
      </c>
      <c r="E88" s="30" t="s">
        <v>77</v>
      </c>
      <c r="F88" s="29">
        <v>1.0</v>
      </c>
      <c r="G88" s="31">
        <v>29.62</v>
      </c>
      <c r="H88" s="31">
        <v>78.75</v>
      </c>
      <c r="I88" s="31">
        <v>108.37</v>
      </c>
      <c r="J88" s="31">
        <v>29.62</v>
      </c>
      <c r="K88" s="31">
        <v>78.75</v>
      </c>
      <c r="L88" s="31">
        <v>108.37</v>
      </c>
      <c r="M88" s="32" t="s">
        <v>68</v>
      </c>
    </row>
    <row r="89" ht="51.75" customHeight="1">
      <c r="A89" s="28" t="s">
        <v>291</v>
      </c>
      <c r="B89" s="29" t="s">
        <v>292</v>
      </c>
      <c r="C89" s="28" t="s">
        <v>25</v>
      </c>
      <c r="D89" s="28" t="s">
        <v>293</v>
      </c>
      <c r="E89" s="30" t="s">
        <v>52</v>
      </c>
      <c r="F89" s="29">
        <v>3.0</v>
      </c>
      <c r="G89" s="31">
        <v>51.42</v>
      </c>
      <c r="H89" s="31">
        <v>43.61</v>
      </c>
      <c r="I89" s="31">
        <v>95.03</v>
      </c>
      <c r="J89" s="31">
        <v>154.26</v>
      </c>
      <c r="K89" s="31">
        <v>130.83</v>
      </c>
      <c r="L89" s="31">
        <v>285.09</v>
      </c>
      <c r="M89" s="32" t="s">
        <v>294</v>
      </c>
    </row>
    <row r="90" ht="25.5" customHeight="1">
      <c r="A90" s="28" t="s">
        <v>295</v>
      </c>
      <c r="B90" s="29" t="s">
        <v>296</v>
      </c>
      <c r="C90" s="28" t="s">
        <v>25</v>
      </c>
      <c r="D90" s="28" t="s">
        <v>297</v>
      </c>
      <c r="E90" s="30" t="s">
        <v>63</v>
      </c>
      <c r="F90" s="29">
        <v>1.0</v>
      </c>
      <c r="G90" s="31">
        <v>27.51</v>
      </c>
      <c r="H90" s="31">
        <v>20.18</v>
      </c>
      <c r="I90" s="31">
        <v>47.69</v>
      </c>
      <c r="J90" s="31">
        <v>27.51</v>
      </c>
      <c r="K90" s="31">
        <v>20.18</v>
      </c>
      <c r="L90" s="31">
        <v>47.69</v>
      </c>
      <c r="M90" s="32" t="s">
        <v>298</v>
      </c>
    </row>
    <row r="91" ht="18.0" customHeight="1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</row>
    <row r="92" ht="18.0" customHeight="1">
      <c r="A92" s="42"/>
      <c r="D92" s="43"/>
      <c r="E92" s="42"/>
      <c r="F92" s="42"/>
      <c r="G92" s="42"/>
      <c r="H92" s="42" t="s">
        <v>299</v>
      </c>
      <c r="J92" s="44">
        <f>SUM(J13:J90)-0.01</f>
        <v>48360.575</v>
      </c>
      <c r="K92" s="44">
        <f>SUM(K13:K90)</f>
        <v>54813.675</v>
      </c>
      <c r="L92" s="44">
        <f>L12+L18+L25+L30+L61+L76+L86</f>
        <v>103174.26</v>
      </c>
      <c r="M92" s="45"/>
    </row>
    <row r="93" ht="18.0" customHeight="1">
      <c r="A93" s="42"/>
      <c r="D93" s="43"/>
      <c r="E93" s="42"/>
      <c r="F93" s="42"/>
      <c r="G93" s="42"/>
      <c r="H93" s="42" t="s">
        <v>300</v>
      </c>
      <c r="J93" s="44">
        <f t="shared" ref="J93:L93" si="1">TRUNC(J92*0.2861,2)</f>
        <v>13835.96</v>
      </c>
      <c r="K93" s="44">
        <f t="shared" si="1"/>
        <v>15682.19</v>
      </c>
      <c r="L93" s="44">
        <f t="shared" si="1"/>
        <v>29518.15</v>
      </c>
      <c r="M93" s="45"/>
    </row>
    <row r="94" ht="18.0" customHeight="1">
      <c r="A94" s="42"/>
      <c r="D94" s="43"/>
      <c r="E94" s="42"/>
      <c r="F94" s="42"/>
      <c r="G94" s="42"/>
      <c r="H94" s="42" t="s">
        <v>301</v>
      </c>
      <c r="J94" s="46">
        <f t="shared" ref="J94:L94" si="2">J92+J93</f>
        <v>62196.535</v>
      </c>
      <c r="K94" s="46">
        <f t="shared" si="2"/>
        <v>70495.865</v>
      </c>
      <c r="L94" s="46">
        <f t="shared" si="2"/>
        <v>132692.41</v>
      </c>
      <c r="M94" s="45">
        <v>1.0</v>
      </c>
    </row>
    <row r="95" ht="30.75" customHeight="1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</row>
    <row r="96" ht="18.0" customHeight="1">
      <c r="D96" s="48" t="s">
        <v>302</v>
      </c>
      <c r="E96" s="49"/>
      <c r="F96" s="49"/>
      <c r="G96" s="48" t="s">
        <v>303</v>
      </c>
      <c r="H96" s="49"/>
    </row>
    <row r="97" ht="18.0" customHeight="1">
      <c r="D97" s="50" t="s">
        <v>304</v>
      </c>
      <c r="E97" s="49"/>
      <c r="F97" s="49"/>
      <c r="G97" s="50" t="s">
        <v>305</v>
      </c>
      <c r="H97" s="49"/>
    </row>
    <row r="98" ht="18.0" customHeight="1">
      <c r="D98" s="50" t="s">
        <v>306</v>
      </c>
      <c r="E98" s="49"/>
      <c r="F98" s="49"/>
      <c r="G98" s="50" t="s">
        <v>307</v>
      </c>
      <c r="H98" s="49"/>
    </row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  <row r="1001" ht="18.0" customHeight="1"/>
    <row r="1002" ht="18.0" customHeight="1"/>
    <row r="1003" ht="18.0" customHeight="1"/>
    <row r="1004" ht="18.0" customHeight="1"/>
  </sheetData>
  <mergeCells count="24">
    <mergeCell ref="E3:G3"/>
    <mergeCell ref="I3:J3"/>
    <mergeCell ref="K3:M3"/>
    <mergeCell ref="A4:C4"/>
    <mergeCell ref="E4:H4"/>
    <mergeCell ref="I4:J4"/>
    <mergeCell ref="K4:M4"/>
    <mergeCell ref="F10:F11"/>
    <mergeCell ref="G10:I10"/>
    <mergeCell ref="A92:C92"/>
    <mergeCell ref="H92:I92"/>
    <mergeCell ref="A93:C93"/>
    <mergeCell ref="H93:I93"/>
    <mergeCell ref="A94:C94"/>
    <mergeCell ref="H94:I94"/>
    <mergeCell ref="J10:L10"/>
    <mergeCell ref="M10:M11"/>
    <mergeCell ref="A7:M7"/>
    <mergeCell ref="A9:M9"/>
    <mergeCell ref="A10:A11"/>
    <mergeCell ref="B10:B11"/>
    <mergeCell ref="C10:C11"/>
    <mergeCell ref="D10:D11"/>
    <mergeCell ref="E10:E11"/>
  </mergeCells>
  <printOptions/>
  <pageMargins bottom="0.7874015748031495" footer="0.0" header="0.0" left="0.5" right="0.5" top="0.7874015748031495"/>
  <pageSetup fitToHeight="0" paperSize="9" orientation="landscape"/>
  <headerFooter>
    <oddHeader>&amp;L </oddHeader>
    <oddFooter>&amp;L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2025-12-05T15:00:59Z</dcterms:created>
  <dc:creator>axlsx</dc:creator>
</cp:coreProperties>
</file>